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all\Documents\"/>
    </mc:Choice>
  </mc:AlternateContent>
  <xr:revisionPtr revIDLastSave="0" documentId="13_ncr:1_{9DD4AE72-1C13-4E6C-8A70-FDEA90E8C7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7 Budget" sheetId="3" r:id="rId1"/>
    <sheet name="Positions" sheetId="4" r:id="rId2"/>
  </sheets>
  <definedNames>
    <definedName name="_xlnm.Print_Area" localSheetId="0">'2027 Budget'!$K$58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D17" i="4" s="1"/>
  <c r="D14" i="4"/>
  <c r="D13" i="4"/>
  <c r="D12" i="4"/>
  <c r="C17" i="4"/>
  <c r="H8" i="4"/>
  <c r="G8" i="4"/>
  <c r="F6" i="4"/>
  <c r="F8" i="4" s="1"/>
  <c r="F5" i="4"/>
  <c r="F4" i="4"/>
  <c r="F3" i="4"/>
  <c r="E6" i="4"/>
  <c r="E5" i="4"/>
  <c r="E4" i="4"/>
  <c r="E3" i="4"/>
  <c r="E8" i="4" s="1"/>
  <c r="B17" i="4"/>
  <c r="B8" i="4"/>
  <c r="E248" i="3"/>
  <c r="D248" i="3"/>
  <c r="C248" i="3"/>
  <c r="E84" i="3"/>
  <c r="D84" i="3"/>
  <c r="C84" i="3"/>
  <c r="F248" i="3"/>
  <c r="F243" i="3"/>
  <c r="F237" i="3"/>
  <c r="F232" i="3"/>
  <c r="F227" i="3"/>
  <c r="F222" i="3"/>
  <c r="F216" i="3"/>
  <c r="F210" i="3"/>
  <c r="F205" i="3"/>
  <c r="F200" i="3"/>
  <c r="F194" i="3"/>
  <c r="F188" i="3"/>
  <c r="F183" i="3"/>
  <c r="F178" i="3"/>
  <c r="F173" i="3"/>
  <c r="F168" i="3"/>
  <c r="F160" i="3"/>
  <c r="F155" i="3"/>
  <c r="F150" i="3"/>
  <c r="F145" i="3"/>
  <c r="F139" i="3"/>
  <c r="F133" i="3"/>
  <c r="F127" i="3"/>
  <c r="F122" i="3"/>
  <c r="F104" i="3"/>
  <c r="F99" i="3"/>
  <c r="F94" i="3"/>
  <c r="F89" i="3"/>
  <c r="F84" i="3"/>
  <c r="F78" i="3"/>
  <c r="F69" i="3"/>
  <c r="F63" i="3"/>
  <c r="G57" i="3"/>
  <c r="F57" i="3"/>
  <c r="D56" i="3"/>
  <c r="D54" i="3"/>
  <c r="D53" i="3"/>
  <c r="D52" i="3"/>
  <c r="D247" i="3" l="1"/>
  <c r="D243" i="3"/>
  <c r="D242" i="3"/>
  <c r="D237" i="3"/>
  <c r="D236" i="3"/>
  <c r="D232" i="3"/>
  <c r="D231" i="3"/>
  <c r="D227" i="3"/>
  <c r="D226" i="3"/>
  <c r="D222" i="3"/>
  <c r="D221" i="3"/>
  <c r="D216" i="3"/>
  <c r="D215" i="3"/>
  <c r="D210" i="3"/>
  <c r="D209" i="3"/>
  <c r="D205" i="3"/>
  <c r="D204" i="3"/>
  <c r="D200" i="3"/>
  <c r="D199" i="3"/>
  <c r="D194" i="3"/>
  <c r="D193" i="3"/>
  <c r="D188" i="3"/>
  <c r="D187" i="3"/>
  <c r="D183" i="3"/>
  <c r="D182" i="3"/>
  <c r="D178" i="3"/>
  <c r="D177" i="3"/>
  <c r="D173" i="3"/>
  <c r="D172" i="3"/>
  <c r="D168" i="3"/>
  <c r="D167" i="3"/>
  <c r="D160" i="3"/>
  <c r="D159" i="3"/>
  <c r="D155" i="3"/>
  <c r="D154" i="3"/>
  <c r="D150" i="3"/>
  <c r="D149" i="3"/>
  <c r="D145" i="3"/>
  <c r="D144" i="3"/>
  <c r="D139" i="3"/>
  <c r="D138" i="3"/>
  <c r="D133" i="3"/>
  <c r="D132" i="3"/>
  <c r="D127" i="3"/>
  <c r="D126" i="3"/>
  <c r="D122" i="3"/>
  <c r="D121" i="3"/>
  <c r="D113" i="3"/>
  <c r="D112" i="3"/>
  <c r="D104" i="3"/>
  <c r="D103" i="3"/>
  <c r="D99" i="3"/>
  <c r="D98" i="3"/>
  <c r="D94" i="3"/>
  <c r="D93" i="3"/>
  <c r="D89" i="3"/>
  <c r="D88" i="3"/>
  <c r="D83" i="3"/>
  <c r="D78" i="3"/>
  <c r="D77" i="3"/>
  <c r="D69" i="3"/>
  <c r="D68" i="3"/>
  <c r="D63" i="3"/>
  <c r="D62" i="3"/>
  <c r="D57" i="3"/>
  <c r="D48" i="3"/>
  <c r="D9" i="3" s="1"/>
  <c r="C247" i="3"/>
  <c r="C243" i="3"/>
  <c r="C242" i="3"/>
  <c r="C237" i="3"/>
  <c r="C236" i="3"/>
  <c r="C232" i="3"/>
  <c r="C231" i="3"/>
  <c r="C227" i="3"/>
  <c r="C226" i="3"/>
  <c r="C222" i="3"/>
  <c r="C221" i="3"/>
  <c r="C216" i="3"/>
  <c r="C215" i="3"/>
  <c r="C210" i="3"/>
  <c r="C209" i="3"/>
  <c r="C205" i="3"/>
  <c r="C204" i="3"/>
  <c r="C200" i="3"/>
  <c r="C199" i="3"/>
  <c r="C194" i="3"/>
  <c r="C193" i="3"/>
  <c r="C188" i="3"/>
  <c r="C187" i="3"/>
  <c r="C183" i="3"/>
  <c r="C182" i="3"/>
  <c r="C178" i="3"/>
  <c r="C177" i="3"/>
  <c r="C173" i="3"/>
  <c r="C172" i="3"/>
  <c r="C168" i="3"/>
  <c r="C167" i="3"/>
  <c r="C160" i="3"/>
  <c r="C159" i="3"/>
  <c r="C155" i="3"/>
  <c r="C154" i="3"/>
  <c r="C150" i="3"/>
  <c r="C149" i="3"/>
  <c r="C145" i="3"/>
  <c r="C144" i="3"/>
  <c r="C139" i="3"/>
  <c r="C138" i="3"/>
  <c r="C133" i="3"/>
  <c r="C132" i="3"/>
  <c r="C127" i="3"/>
  <c r="C126" i="3"/>
  <c r="C122" i="3"/>
  <c r="C121" i="3"/>
  <c r="C113" i="3"/>
  <c r="C112" i="3"/>
  <c r="C104" i="3"/>
  <c r="C103" i="3"/>
  <c r="C99" i="3"/>
  <c r="C98" i="3"/>
  <c r="C94" i="3"/>
  <c r="C93" i="3"/>
  <c r="C89" i="3"/>
  <c r="C88" i="3"/>
  <c r="C83" i="3"/>
  <c r="C78" i="3"/>
  <c r="C77" i="3"/>
  <c r="C69" i="3"/>
  <c r="C68" i="3"/>
  <c r="C63" i="3"/>
  <c r="C62" i="3"/>
  <c r="C48" i="3"/>
  <c r="E122" i="3"/>
  <c r="E199" i="3"/>
  <c r="E193" i="3"/>
  <c r="E187" i="3"/>
  <c r="E182" i="3"/>
  <c r="E177" i="3"/>
  <c r="E172" i="3"/>
  <c r="E167" i="3"/>
  <c r="E159" i="3"/>
  <c r="E154" i="3"/>
  <c r="E149" i="3"/>
  <c r="E144" i="3"/>
  <c r="E138" i="3"/>
  <c r="E132" i="3"/>
  <c r="E126" i="3"/>
  <c r="E121" i="3"/>
  <c r="E112" i="3"/>
  <c r="E103" i="3"/>
  <c r="E98" i="3"/>
  <c r="E93" i="3"/>
  <c r="E88" i="3"/>
  <c r="E83" i="3"/>
  <c r="E77" i="3"/>
  <c r="E68" i="3"/>
  <c r="E62" i="3"/>
  <c r="E247" i="3"/>
  <c r="E243" i="3"/>
  <c r="E242" i="3"/>
  <c r="E237" i="3"/>
  <c r="E236" i="3"/>
  <c r="E232" i="3"/>
  <c r="E231" i="3"/>
  <c r="E227" i="3"/>
  <c r="E226" i="3"/>
  <c r="E222" i="3"/>
  <c r="E221" i="3"/>
  <c r="E216" i="3"/>
  <c r="E215" i="3"/>
  <c r="E210" i="3"/>
  <c r="E209" i="3"/>
  <c r="E205" i="3"/>
  <c r="E204" i="3"/>
  <c r="E200" i="3"/>
  <c r="E194" i="3"/>
  <c r="E183" i="3"/>
  <c r="E168" i="3"/>
  <c r="E160" i="3"/>
  <c r="E155" i="3"/>
  <c r="E150" i="3"/>
  <c r="E145" i="3"/>
  <c r="E139" i="3"/>
  <c r="E133" i="3"/>
  <c r="E127" i="3"/>
  <c r="E113" i="3"/>
  <c r="E104" i="3"/>
  <c r="E99" i="3"/>
  <c r="E94" i="3"/>
  <c r="E89" i="3"/>
  <c r="E78" i="3"/>
  <c r="E69" i="3"/>
  <c r="E63" i="3"/>
  <c r="H14" i="3"/>
  <c r="I46" i="3"/>
  <c r="I45" i="3"/>
  <c r="I44" i="3"/>
  <c r="I43" i="3"/>
  <c r="I41" i="3"/>
  <c r="I40" i="3"/>
  <c r="I38" i="3"/>
  <c r="I37" i="3"/>
  <c r="I36" i="3"/>
  <c r="I30" i="3"/>
  <c r="I29" i="3"/>
  <c r="I28" i="3"/>
  <c r="I27" i="3"/>
  <c r="I26" i="3"/>
  <c r="I25" i="3"/>
  <c r="I24" i="3"/>
  <c r="I23" i="3"/>
  <c r="I22" i="3"/>
  <c r="I20" i="3"/>
  <c r="I19" i="3"/>
  <c r="I18" i="3"/>
  <c r="I17" i="3"/>
  <c r="I14" i="3"/>
  <c r="I13" i="3"/>
  <c r="I12" i="3"/>
  <c r="H12" i="3"/>
  <c r="E48" i="3"/>
  <c r="E9" i="3" s="1"/>
  <c r="I15" i="3"/>
  <c r="I16" i="3"/>
  <c r="I31" i="3"/>
  <c r="I39" i="3"/>
  <c r="I42" i="3"/>
  <c r="I47" i="3"/>
  <c r="C57" i="3" l="1"/>
  <c r="H9" i="3"/>
  <c r="D6" i="3"/>
  <c r="E173" i="3"/>
  <c r="E52" i="3" l="1"/>
  <c r="E53" i="3"/>
  <c r="E56" i="3"/>
  <c r="E54" i="3"/>
  <c r="H47" i="3"/>
  <c r="H46" i="3"/>
  <c r="H45" i="3"/>
  <c r="H44" i="3"/>
  <c r="H43" i="3"/>
  <c r="H42" i="3"/>
  <c r="H41" i="3"/>
  <c r="H40" i="3"/>
  <c r="H39" i="3"/>
  <c r="H38" i="3"/>
  <c r="H37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3" i="3"/>
  <c r="E178" i="3" l="1"/>
  <c r="I32" i="3"/>
  <c r="E57" i="3"/>
  <c r="I34" i="3" l="1"/>
  <c r="H36" i="3"/>
  <c r="H35" i="3"/>
  <c r="A247" i="3"/>
  <c r="A242" i="3"/>
  <c r="A236" i="3"/>
  <c r="A231" i="3"/>
  <c r="A226" i="3"/>
  <c r="A215" i="3"/>
  <c r="A209" i="3"/>
  <c r="A204" i="3"/>
  <c r="A199" i="3"/>
  <c r="A193" i="3"/>
  <c r="A187" i="3"/>
  <c r="A182" i="3"/>
  <c r="A177" i="3"/>
  <c r="A172" i="3"/>
  <c r="A167" i="3"/>
  <c r="A159" i="3"/>
  <c r="A154" i="3"/>
  <c r="A149" i="3"/>
  <c r="A145" i="3"/>
  <c r="A139" i="3"/>
  <c r="A132" i="3"/>
  <c r="A126" i="3"/>
  <c r="A121" i="3"/>
  <c r="A112" i="3"/>
  <c r="A103" i="3"/>
  <c r="E188" i="3" l="1"/>
  <c r="F48" i="3"/>
  <c r="F9" i="3" s="1"/>
  <c r="F6" i="3" s="1"/>
  <c r="I35" i="3"/>
  <c r="I33" i="3"/>
  <c r="H34" i="3"/>
  <c r="H32" i="3"/>
  <c r="G9" i="3" l="1"/>
  <c r="I48" i="3"/>
  <c r="H33" i="3"/>
  <c r="I6" i="3" l="1"/>
  <c r="I9" i="3"/>
  <c r="H48" i="3"/>
  <c r="H49" i="3" l="1"/>
  <c r="H6" i="3"/>
</calcChain>
</file>

<file path=xl/sharedStrings.xml><?xml version="1.0" encoding="utf-8"?>
<sst xmlns="http://schemas.openxmlformats.org/spreadsheetml/2006/main" count="193" uniqueCount="139">
  <si>
    <t>Appraisal Review Board</t>
  </si>
  <si>
    <t>Building Expense</t>
  </si>
  <si>
    <t>Utilities</t>
  </si>
  <si>
    <t>Insurance</t>
  </si>
  <si>
    <t>Audit</t>
  </si>
  <si>
    <t>Consulting</t>
  </si>
  <si>
    <t>Dues and Subscriptions</t>
  </si>
  <si>
    <t>Travel</t>
  </si>
  <si>
    <t>Education</t>
  </si>
  <si>
    <t>Personnel Costs</t>
  </si>
  <si>
    <t>Salaries</t>
  </si>
  <si>
    <t>Social Sec./Med</t>
  </si>
  <si>
    <t>Retirement</t>
  </si>
  <si>
    <t>Legal Fees</t>
  </si>
  <si>
    <t>Equipment Purchased</t>
  </si>
  <si>
    <t>Insurance, Misc.</t>
  </si>
  <si>
    <t>Postage-Mailing costs</t>
  </si>
  <si>
    <t>Total</t>
  </si>
  <si>
    <t xml:space="preserve">The appraisal review board is a group of citizens who hear protests of property owners.  They are </t>
  </si>
  <si>
    <t>Vehicle Expense</t>
  </si>
  <si>
    <t>Fuel, Repairs and Maintenance</t>
  </si>
  <si>
    <t>Office Equip Repair</t>
  </si>
  <si>
    <t>Legal Notices</t>
  </si>
  <si>
    <t>Position</t>
  </si>
  <si>
    <t>Health Ins.</t>
  </si>
  <si>
    <t xml:space="preserve">Health Ins  </t>
  </si>
  <si>
    <t>Southwest Data is a state-wide software provider for appraisal districts and tax collections offices.  The software</t>
  </si>
  <si>
    <t>calculates and produces appraisal values for each parcel using what is called a Computer Assisted Mass Appraisal</t>
  </si>
  <si>
    <t>This account is to pay for the replacement of calculators, computers, or other office equipment as</t>
  </si>
  <si>
    <t>This account covers the professional appraisal of utilities, pipelines, and minerals in prior years.  The</t>
  </si>
  <si>
    <t xml:space="preserve">The District provides a retirement plan through the Texas County and District Retirement System.  </t>
  </si>
  <si>
    <t>Worker's Comp Insurance if provided through the Texas Municipal League.  Our rates may go down</t>
  </si>
  <si>
    <t>This account pays for copy and printing paper, pens, clips, and other office supplies.</t>
  </si>
  <si>
    <t>The truck is insured through the Texas Municipal League which offers very low prices for insurance</t>
  </si>
  <si>
    <t>to government entities.</t>
  </si>
  <si>
    <t>This account provides repairs for office equipment as needed.</t>
  </si>
  <si>
    <t>Recurring Building Expense</t>
  </si>
  <si>
    <t>Office Supplies</t>
  </si>
  <si>
    <t>Original Budget</t>
  </si>
  <si>
    <t xml:space="preserve">company performing the appraisals is Pritchard &amp; Abbott, a state-wide appraisal company specializing </t>
  </si>
  <si>
    <t>The District is required by law to undergo an annual audit.  The completed audit is provided to all the</t>
  </si>
  <si>
    <t>Building Payment</t>
  </si>
  <si>
    <t>The District building and contents are insured with the Texas Municipal League Joint Insurance program.</t>
  </si>
  <si>
    <t>Tax Entity Payments</t>
  </si>
  <si>
    <t>Miscellaneous Income</t>
  </si>
  <si>
    <t>INCOME</t>
  </si>
  <si>
    <t>EXPENSES</t>
  </si>
  <si>
    <t>Interest Income</t>
  </si>
  <si>
    <t>Workers Comp/ Texas Emp Commission</t>
  </si>
  <si>
    <t>Workers Comp/Tx Emp Com</t>
  </si>
  <si>
    <t>if the District does not have field appraisers that regularly go out. This also includes the Texas Emp. Commission.</t>
  </si>
  <si>
    <t>Printing of Notices / Statements</t>
  </si>
  <si>
    <t xml:space="preserve">Software system and includes appraisal uploads from Industrial Appraisal Firm.  The collections system is integrated </t>
  </si>
  <si>
    <t>This account will reoccur every 4-5 years to keep up with our record retention procedure started in 2015.</t>
  </si>
  <si>
    <t xml:space="preserve">This account pays for fuel, oil changes, tires, and any other maintenance on the truck.  </t>
  </si>
  <si>
    <t>This line is used for miscellaneous expenses.</t>
  </si>
  <si>
    <t>Misc.-Contingency</t>
  </si>
  <si>
    <t>into the appraisal system it is able to receives tax payments and distributes funds to the tax units.</t>
  </si>
  <si>
    <t>This covers the lease of the high-speed copier used for collections and appraisal printing.</t>
  </si>
  <si>
    <t>Mills Central Appraisal District</t>
  </si>
  <si>
    <t>This account covers membership in professional organizations and pays license fees for the registrants</t>
  </si>
  <si>
    <t>ARB Legal Fees</t>
  </si>
  <si>
    <t>to attend training sessions for which they are paid per diem and travel costs.</t>
  </si>
  <si>
    <t>Due to the increase in values we will anticipate a rise in the number of hearings.</t>
  </si>
  <si>
    <t>Payment (1/2022)</t>
  </si>
  <si>
    <t xml:space="preserve">This account includes expenditures for electricity, telephone, and water.  </t>
  </si>
  <si>
    <t>This account covers lawn care, pest control and building supplies and minor repairs.</t>
  </si>
  <si>
    <t>in the office.   It also includes the cost of MLS membership for the District and cost of deeds from the County Clerk.</t>
  </si>
  <si>
    <t xml:space="preserve">This account funds the appraisal district part of Social Security and Medicare tax.  </t>
  </si>
  <si>
    <t>The District is required to publish various notices in the local newspaper notifying taxpayers of their</t>
  </si>
  <si>
    <t>rights according to the Texas Property Tax Code.</t>
  </si>
  <si>
    <t>in these type properties. This account also covers continued work of Western Valuation</t>
  </si>
  <si>
    <t>$75 per 1/2 day of service, and $40 per quorum meetings. In addition, they are required by state law</t>
  </si>
  <si>
    <t>This includes IT support, security and backups for our sever and all computers and printers in the office.</t>
  </si>
  <si>
    <t>Software Support / Technology</t>
  </si>
  <si>
    <t>Leased Equipment - Copier/Postage Machine</t>
  </si>
  <si>
    <t xml:space="preserve">schooling.  </t>
  </si>
  <si>
    <t>Payment</t>
  </si>
  <si>
    <t>Vehicle Payment</t>
  </si>
  <si>
    <t>Deed Technician / Collector</t>
  </si>
  <si>
    <t>The District owns the office building where it resides.   The note was paid in full in 2022</t>
  </si>
  <si>
    <t>This account covers the cost of tuition, travel (when required), and per diem and hotel costs for employees to attend required</t>
  </si>
  <si>
    <t>New vehicle purchased in 2022 was paid in full with insurance settlement, sale of damaged vehicle, and excess funds.</t>
  </si>
  <si>
    <t>Records Retention (2024)</t>
  </si>
  <si>
    <t xml:space="preserve"> Includes yearly QuickBooks update.  Also includes yearly conversion of notices for website.</t>
  </si>
  <si>
    <t xml:space="preserve">This line item was set up for the outsourcing of printing and mailing of the required notices &amp; statements . </t>
  </si>
  <si>
    <t>CAD KEEPS</t>
  </si>
  <si>
    <t>$ Change</t>
  </si>
  <si>
    <t>Asst Collector/BPP/ARB Coordinator - RTC</t>
  </si>
  <si>
    <t>Collections Director - RTC</t>
  </si>
  <si>
    <t>This account covers the cost of website hosting, maintenance, protest hosting, TNT hosting and</t>
  </si>
  <si>
    <t>appointed by the District Judge for two-year terms and are paid $100 per day of service,</t>
  </si>
  <si>
    <t>online notices, statements, mapping and forms and publication of current information required by The Comptroller.</t>
  </si>
  <si>
    <t xml:space="preserve">needed. </t>
  </si>
  <si>
    <t xml:space="preserve">This account covers postage for mailings; this includes required certified mailings. </t>
  </si>
  <si>
    <t xml:space="preserve"> </t>
  </si>
  <si>
    <t>*Total</t>
  </si>
  <si>
    <t>*Includes $300 longevity pay</t>
  </si>
  <si>
    <t>2025 Budget</t>
  </si>
  <si>
    <t>Website/Email /Maintenance/backup/mapping</t>
  </si>
  <si>
    <t>This covers the salaries of four employees.</t>
  </si>
  <si>
    <t>This account funds a health care program for 4 employees. With the uncertainty of the health</t>
  </si>
  <si>
    <t>2024 Actual</t>
  </si>
  <si>
    <t>2026 Budget</t>
  </si>
  <si>
    <t>Budget vs Actual</t>
  </si>
  <si>
    <t>Appraisal Svs - P &amp; A/Western Valuation</t>
  </si>
  <si>
    <t>2025 Actual</t>
  </si>
  <si>
    <t>2027 Budget</t>
  </si>
  <si>
    <t>2027 vs 2026</t>
  </si>
  <si>
    <t>Social Sec/MC</t>
  </si>
  <si>
    <t>Interim chief appraiser services no longer needed for 2027</t>
  </si>
  <si>
    <t>This covers insurance for bonds (4) and errors and omissions insurance</t>
  </si>
  <si>
    <t>This account is to pay for potential litigation costs.</t>
  </si>
  <si>
    <t>This account is to pay for legal counsel and representation of the ARB.</t>
  </si>
  <si>
    <t>Truck is used for Real/Ag and  BPP appraisals and education travel.</t>
  </si>
  <si>
    <t>Appraiser RPA</t>
  </si>
  <si>
    <t>CURRENT</t>
  </si>
  <si>
    <t>Chief Appraiser</t>
  </si>
  <si>
    <t>Asst. Collector/ARB/BPP</t>
  </si>
  <si>
    <t>Deed Technician - not funded</t>
  </si>
  <si>
    <t>Salary</t>
  </si>
  <si>
    <t>Longevity</t>
  </si>
  <si>
    <t>SS/Medi</t>
  </si>
  <si>
    <t>Health Ins</t>
  </si>
  <si>
    <t>Worker's Comp</t>
  </si>
  <si>
    <t>TOTAL</t>
  </si>
  <si>
    <t>tax units participating in the District.  Contract for 2023-2025 $9,400/year - Increase for 2027</t>
  </si>
  <si>
    <t xml:space="preserve">The increase for 2027 is due to ADA compliance requirements and Eagleview </t>
  </si>
  <si>
    <t>to appraise the real estate in the county.  P &amp; A Contract 2027 - $25,000 / Western V &amp; C Contract 2027 - 2029 $52,000</t>
  </si>
  <si>
    <t xml:space="preserve">care industry, this amount reflects current spending plus 5%. </t>
  </si>
  <si>
    <t>Not Funded 2027</t>
  </si>
  <si>
    <t>Chief Appraiser; RPA, RTA, CCA</t>
  </si>
  <si>
    <t>Collections Director; RTC</t>
  </si>
  <si>
    <t>Asst. Collector/ARB/BPP; RTC</t>
  </si>
  <si>
    <t>Ag Appraiser; RPA</t>
  </si>
  <si>
    <t>Chief Appraiser - RPA/RTA/CCA</t>
  </si>
  <si>
    <t>2027 Adopted Budget</t>
  </si>
  <si>
    <t>Adopted on 8/17/26</t>
  </si>
  <si>
    <t>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</si>
</sst>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42" fontId="1" fillId="0" borderId="0" xfId="0" applyNumberFormat="1" applyFont="1"/>
    <xf numFmtId="9" fontId="1" fillId="0" borderId="0" xfId="2" applyFont="1"/>
    <xf numFmtId="0" fontId="1" fillId="0" borderId="0" xfId="0" applyFont="1"/>
    <xf numFmtId="0" fontId="4" fillId="0" borderId="0" xfId="0" applyFont="1"/>
    <xf numFmtId="0" fontId="5" fillId="0" borderId="0" xfId="0" applyFont="1"/>
    <xf numFmtId="42" fontId="4" fillId="0" borderId="0" xfId="0" applyNumberFormat="1" applyFont="1" applyAlignment="1">
      <alignment horizontal="center"/>
    </xf>
    <xf numFmtId="42" fontId="2" fillId="0" borderId="0" xfId="0" applyNumberFormat="1" applyFont="1" applyAlignment="1">
      <alignment horizontal="right"/>
    </xf>
    <xf numFmtId="42" fontId="1" fillId="0" borderId="0" xfId="0" applyNumberFormat="1" applyFont="1" applyAlignment="1">
      <alignment horizontal="right"/>
    </xf>
    <xf numFmtId="42" fontId="1" fillId="0" borderId="0" xfId="1" applyNumberFormat="1" applyFont="1"/>
    <xf numFmtId="42" fontId="1" fillId="2" borderId="0" xfId="1" applyNumberFormat="1" applyFont="1" applyFill="1"/>
    <xf numFmtId="0" fontId="1" fillId="0" borderId="0" xfId="0" applyFont="1" applyAlignment="1">
      <alignment vertical="top"/>
    </xf>
    <xf numFmtId="42" fontId="2" fillId="0" borderId="0" xfId="1" applyNumberFormat="1" applyFont="1"/>
    <xf numFmtId="42" fontId="2" fillId="0" borderId="0" xfId="0" applyNumberFormat="1" applyFont="1" applyAlignment="1">
      <alignment horizontal="center"/>
    </xf>
    <xf numFmtId="9" fontId="2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44" fontId="1" fillId="0" borderId="0" xfId="1" applyFont="1"/>
    <xf numFmtId="6" fontId="1" fillId="0" borderId="0" xfId="0" applyNumberFormat="1" applyFont="1"/>
    <xf numFmtId="42" fontId="2" fillId="0" borderId="0" xfId="0" applyNumberFormat="1" applyFont="1"/>
    <xf numFmtId="9" fontId="2" fillId="0" borderId="0" xfId="2" applyFont="1"/>
    <xf numFmtId="0" fontId="7" fillId="0" borderId="0" xfId="0" applyFont="1"/>
    <xf numFmtId="9" fontId="7" fillId="0" borderId="0" xfId="0" applyNumberFormat="1" applyFont="1"/>
    <xf numFmtId="42" fontId="7" fillId="0" borderId="0" xfId="0" applyNumberFormat="1" applyFont="1"/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right"/>
    </xf>
    <xf numFmtId="44" fontId="1" fillId="2" borderId="0" xfId="1" applyFont="1" applyFill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42" fontId="0" fillId="0" borderId="0" xfId="0" applyNumberFormat="1"/>
    <xf numFmtId="44" fontId="1" fillId="0" borderId="0" xfId="1" applyFont="1" applyFill="1"/>
    <xf numFmtId="42" fontId="1" fillId="0" borderId="0" xfId="1" applyNumberFormat="1" applyFont="1" applyFill="1"/>
    <xf numFmtId="0" fontId="6" fillId="0" borderId="0" xfId="0" applyFont="1"/>
    <xf numFmtId="42" fontId="10" fillId="0" borderId="0" xfId="0" applyNumberFormat="1" applyFont="1"/>
    <xf numFmtId="42" fontId="6" fillId="0" borderId="0" xfId="0" applyNumberFormat="1" applyFont="1"/>
    <xf numFmtId="49" fontId="1" fillId="0" borderId="0" xfId="0" applyNumberFormat="1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50"/>
  <sheetViews>
    <sheetView tabSelected="1" zoomScale="90" zoomScaleNormal="90" zoomScaleSheetLayoutView="115" workbookViewId="0">
      <selection sqref="A1:I252"/>
    </sheetView>
  </sheetViews>
  <sheetFormatPr defaultColWidth="9.28515625" defaultRowHeight="18.75" x14ac:dyDescent="0.3"/>
  <cols>
    <col min="1" max="1" width="54" style="4" customWidth="1"/>
    <col min="2" max="2" width="49" style="4" bestFit="1" customWidth="1"/>
    <col min="3" max="3" width="19.42578125" style="2" bestFit="1" customWidth="1"/>
    <col min="4" max="4" width="19" style="2" customWidth="1"/>
    <col min="5" max="5" width="19.42578125" style="2" bestFit="1" customWidth="1"/>
    <col min="6" max="7" width="19" style="2" customWidth="1"/>
    <col min="8" max="8" width="19.42578125" style="2" customWidth="1"/>
    <col min="9" max="9" width="19.5703125" style="2" customWidth="1"/>
    <col min="10" max="14" width="9.28515625" style="4"/>
    <col min="15" max="15" width="14.7109375" style="4" customWidth="1"/>
    <col min="16" max="16384" width="9.28515625" style="4"/>
  </cols>
  <sheetData>
    <row r="1" spans="1:9" x14ac:dyDescent="0.3">
      <c r="A1" s="1" t="s">
        <v>136</v>
      </c>
      <c r="B1" s="1" t="s">
        <v>137</v>
      </c>
    </row>
    <row r="2" spans="1:9" x14ac:dyDescent="0.3">
      <c r="A2" s="1" t="s">
        <v>59</v>
      </c>
      <c r="B2" s="1"/>
      <c r="C2" s="36"/>
      <c r="D2" s="36"/>
    </row>
    <row r="3" spans="1:9" x14ac:dyDescent="0.3">
      <c r="A3" s="1"/>
      <c r="B3" s="1"/>
    </row>
    <row r="4" spans="1:9" x14ac:dyDescent="0.3">
      <c r="A4" s="1"/>
      <c r="B4" s="1"/>
      <c r="H4" s="24">
        <v>2025</v>
      </c>
      <c r="I4" s="24" t="s">
        <v>108</v>
      </c>
    </row>
    <row r="5" spans="1:9" x14ac:dyDescent="0.3">
      <c r="A5" s="5" t="s">
        <v>45</v>
      </c>
      <c r="B5" s="6"/>
      <c r="C5" s="7" t="s">
        <v>102</v>
      </c>
      <c r="D5" s="7" t="s">
        <v>98</v>
      </c>
      <c r="E5" s="7" t="s">
        <v>106</v>
      </c>
      <c r="F5" s="7" t="s">
        <v>103</v>
      </c>
      <c r="G5" s="7" t="s">
        <v>107</v>
      </c>
      <c r="H5" s="7" t="s">
        <v>104</v>
      </c>
      <c r="I5" s="7" t="s">
        <v>87</v>
      </c>
    </row>
    <row r="6" spans="1:9" x14ac:dyDescent="0.3">
      <c r="A6" s="1" t="s">
        <v>43</v>
      </c>
      <c r="B6" s="1"/>
      <c r="C6" s="8">
        <v>519689</v>
      </c>
      <c r="D6" s="8">
        <f>+D9-D7</f>
        <v>585698</v>
      </c>
      <c r="E6" s="8">
        <v>585698</v>
      </c>
      <c r="F6" s="8">
        <f>+F9-F7</f>
        <v>628942.19999999995</v>
      </c>
      <c r="G6" s="8">
        <v>643007</v>
      </c>
      <c r="H6" s="8">
        <f>+E6-D6</f>
        <v>0</v>
      </c>
      <c r="I6" s="8">
        <f>+G6-F6</f>
        <v>14064.800000000047</v>
      </c>
    </row>
    <row r="7" spans="1:9" x14ac:dyDescent="0.3">
      <c r="A7" s="4" t="s">
        <v>47</v>
      </c>
      <c r="C7" s="9"/>
      <c r="D7" s="9">
        <v>2700</v>
      </c>
      <c r="E7" s="9"/>
      <c r="F7" s="9">
        <v>2700</v>
      </c>
      <c r="G7" s="9">
        <v>2700</v>
      </c>
      <c r="H7" s="9"/>
      <c r="I7" s="9"/>
    </row>
    <row r="8" spans="1:9" x14ac:dyDescent="0.3">
      <c r="A8" s="4" t="s">
        <v>44</v>
      </c>
      <c r="C8" s="9" t="s">
        <v>86</v>
      </c>
      <c r="D8" s="9" t="s">
        <v>86</v>
      </c>
      <c r="E8" s="9" t="s">
        <v>86</v>
      </c>
      <c r="F8" s="9" t="s">
        <v>86</v>
      </c>
      <c r="G8" s="9" t="s">
        <v>86</v>
      </c>
      <c r="H8" s="9"/>
      <c r="I8" s="9"/>
    </row>
    <row r="9" spans="1:9" x14ac:dyDescent="0.3">
      <c r="A9" s="4" t="s">
        <v>17</v>
      </c>
      <c r="C9" s="2">
        <v>460261</v>
      </c>
      <c r="D9" s="2">
        <f>D48</f>
        <v>588398</v>
      </c>
      <c r="E9" s="2">
        <f>E48</f>
        <v>513249.68</v>
      </c>
      <c r="F9" s="2">
        <f>F48</f>
        <v>631642.19999999995</v>
      </c>
      <c r="G9" s="2">
        <f>G48</f>
        <v>645707</v>
      </c>
      <c r="H9" s="8">
        <f>+E9-D9</f>
        <v>-75148.320000000007</v>
      </c>
      <c r="I9" s="8">
        <f>+G9-F9</f>
        <v>14064.800000000047</v>
      </c>
    </row>
    <row r="11" spans="1:9" x14ac:dyDescent="0.3">
      <c r="A11" s="5" t="s">
        <v>46</v>
      </c>
    </row>
    <row r="12" spans="1:9" x14ac:dyDescent="0.3">
      <c r="A12" s="4" t="s">
        <v>22</v>
      </c>
      <c r="C12" s="17">
        <v>100</v>
      </c>
      <c r="D12" s="10">
        <v>1500</v>
      </c>
      <c r="E12" s="17">
        <v>3154</v>
      </c>
      <c r="F12" s="10">
        <v>1500</v>
      </c>
      <c r="G12" s="10">
        <v>4000</v>
      </c>
      <c r="H12" s="8">
        <f>SUM(+E12-D12)</f>
        <v>1654</v>
      </c>
      <c r="I12" s="8">
        <f>+G12-F12</f>
        <v>2500</v>
      </c>
    </row>
    <row r="13" spans="1:9" x14ac:dyDescent="0.3">
      <c r="A13" s="4" t="s">
        <v>0</v>
      </c>
      <c r="C13" s="31">
        <v>1072</v>
      </c>
      <c r="D13" s="32">
        <v>2000</v>
      </c>
      <c r="E13" s="31">
        <v>1210.83</v>
      </c>
      <c r="F13" s="32">
        <v>2000</v>
      </c>
      <c r="G13" s="32">
        <v>2000</v>
      </c>
      <c r="H13" s="8">
        <f t="shared" ref="H13:I49" si="0">+E13-D13</f>
        <v>-789.17000000000007</v>
      </c>
      <c r="I13" s="8">
        <f>+G13-F13</f>
        <v>0</v>
      </c>
    </row>
    <row r="14" spans="1:9" x14ac:dyDescent="0.3">
      <c r="A14" s="4" t="s">
        <v>4</v>
      </c>
      <c r="C14" s="26">
        <v>9400</v>
      </c>
      <c r="D14" s="11">
        <v>9500</v>
      </c>
      <c r="E14" s="26">
        <v>10500</v>
      </c>
      <c r="F14" s="11">
        <v>10000</v>
      </c>
      <c r="G14" s="11">
        <v>12500</v>
      </c>
      <c r="H14" s="8">
        <f>+E14-D14</f>
        <v>1000</v>
      </c>
      <c r="I14" s="8">
        <f>SUM(+G14-F14)</f>
        <v>2500</v>
      </c>
    </row>
    <row r="15" spans="1:9" x14ac:dyDescent="0.3">
      <c r="A15" s="4" t="s">
        <v>1</v>
      </c>
      <c r="C15" s="17"/>
      <c r="D15" s="10"/>
      <c r="E15" s="17"/>
      <c r="F15" s="10"/>
      <c r="G15" s="10"/>
      <c r="H15" s="8">
        <f t="shared" si="0"/>
        <v>0</v>
      </c>
      <c r="I15" s="8">
        <f t="shared" si="0"/>
        <v>0</v>
      </c>
    </row>
    <row r="16" spans="1:9" x14ac:dyDescent="0.3">
      <c r="B16" s="4" t="s">
        <v>64</v>
      </c>
      <c r="C16" s="17"/>
      <c r="D16" s="10"/>
      <c r="E16" s="17"/>
      <c r="F16" s="10"/>
      <c r="G16" s="10"/>
      <c r="H16" s="8">
        <f t="shared" si="0"/>
        <v>0</v>
      </c>
      <c r="I16" s="8">
        <f t="shared" si="0"/>
        <v>0</v>
      </c>
    </row>
    <row r="17" spans="1:20" ht="15" customHeight="1" x14ac:dyDescent="0.3">
      <c r="B17" s="4" t="s">
        <v>2</v>
      </c>
      <c r="C17" s="31">
        <v>7937.91</v>
      </c>
      <c r="D17" s="32">
        <v>8000</v>
      </c>
      <c r="E17" s="31">
        <v>8124.78</v>
      </c>
      <c r="F17" s="32">
        <v>8000</v>
      </c>
      <c r="G17" s="32">
        <v>9000</v>
      </c>
      <c r="H17" s="8">
        <f t="shared" si="0"/>
        <v>124.77999999999975</v>
      </c>
      <c r="I17" s="8">
        <f>SUM(+G17-F17)</f>
        <v>1000</v>
      </c>
    </row>
    <row r="18" spans="1:20" x14ac:dyDescent="0.3">
      <c r="B18" s="4" t="s">
        <v>3</v>
      </c>
      <c r="C18" s="31">
        <v>1824.76</v>
      </c>
      <c r="D18" s="32">
        <v>2500</v>
      </c>
      <c r="E18" s="31">
        <v>2278</v>
      </c>
      <c r="F18" s="32">
        <v>2500</v>
      </c>
      <c r="G18" s="32">
        <v>3000</v>
      </c>
      <c r="H18" s="8">
        <f t="shared" si="0"/>
        <v>-222</v>
      </c>
      <c r="I18" s="8">
        <f>SUM(+G18-F18)</f>
        <v>500</v>
      </c>
    </row>
    <row r="19" spans="1:20" x14ac:dyDescent="0.3">
      <c r="B19" s="4" t="s">
        <v>36</v>
      </c>
      <c r="C19" s="17">
        <v>3784.49</v>
      </c>
      <c r="D19" s="10">
        <v>2500</v>
      </c>
      <c r="E19" s="17">
        <v>3282.25</v>
      </c>
      <c r="F19" s="10">
        <v>3000</v>
      </c>
      <c r="G19" s="10">
        <v>4500</v>
      </c>
      <c r="H19" s="8">
        <f t="shared" si="0"/>
        <v>782.25</v>
      </c>
      <c r="I19" s="8">
        <f>SUM(+G19-F19)</f>
        <v>1500</v>
      </c>
    </row>
    <row r="20" spans="1:20" x14ac:dyDescent="0.3">
      <c r="A20" s="4" t="s">
        <v>74</v>
      </c>
      <c r="C20" s="31">
        <v>27654.44</v>
      </c>
      <c r="D20" s="32">
        <v>28000</v>
      </c>
      <c r="E20" s="31">
        <v>29498.240000000002</v>
      </c>
      <c r="F20" s="32">
        <v>28000</v>
      </c>
      <c r="G20" s="32">
        <v>28000</v>
      </c>
      <c r="H20" s="8">
        <f t="shared" si="0"/>
        <v>1498.2400000000016</v>
      </c>
      <c r="I20" s="8">
        <f>SUM(+G20-F20)</f>
        <v>0</v>
      </c>
    </row>
    <row r="21" spans="1:20" x14ac:dyDescent="0.3">
      <c r="A21" s="33" t="s">
        <v>99</v>
      </c>
      <c r="B21" s="33"/>
      <c r="C21" s="31">
        <v>30353.599999999999</v>
      </c>
      <c r="D21" s="32">
        <v>38000</v>
      </c>
      <c r="E21" s="31">
        <v>38670.269999999997</v>
      </c>
      <c r="F21" s="32">
        <v>54810.2</v>
      </c>
      <c r="G21" s="32">
        <v>87160</v>
      </c>
      <c r="H21" s="8">
        <f t="shared" si="0"/>
        <v>670.2699999999968</v>
      </c>
      <c r="I21" s="8">
        <v>36000</v>
      </c>
    </row>
    <row r="22" spans="1:20" x14ac:dyDescent="0.3">
      <c r="A22" s="4" t="s">
        <v>5</v>
      </c>
      <c r="C22" s="17">
        <v>56065.17</v>
      </c>
      <c r="D22" s="10">
        <v>48790</v>
      </c>
      <c r="E22" s="17">
        <v>56222.18</v>
      </c>
      <c r="F22" s="10">
        <v>52900</v>
      </c>
      <c r="G22" s="10">
        <v>0</v>
      </c>
      <c r="H22" s="8">
        <f t="shared" si="0"/>
        <v>7432.18</v>
      </c>
      <c r="I22" s="8">
        <f>+G22-F22</f>
        <v>-52900</v>
      </c>
    </row>
    <row r="23" spans="1:20" x14ac:dyDescent="0.3">
      <c r="A23" s="4" t="s">
        <v>6</v>
      </c>
      <c r="C23" s="17">
        <v>3582.48</v>
      </c>
      <c r="D23" s="10">
        <v>4800</v>
      </c>
      <c r="E23" s="17">
        <v>4301.2299999999996</v>
      </c>
      <c r="F23" s="10">
        <v>4800</v>
      </c>
      <c r="G23" s="10">
        <v>4800</v>
      </c>
      <c r="H23" s="8">
        <f t="shared" si="0"/>
        <v>-498.77000000000044</v>
      </c>
      <c r="I23" s="8">
        <f>+G23-F23</f>
        <v>0</v>
      </c>
    </row>
    <row r="24" spans="1:20" x14ac:dyDescent="0.3">
      <c r="A24" s="4" t="s">
        <v>8</v>
      </c>
      <c r="C24" s="31">
        <v>4466.96</v>
      </c>
      <c r="D24" s="32">
        <v>6500</v>
      </c>
      <c r="E24" s="31">
        <v>6372.4</v>
      </c>
      <c r="F24" s="32">
        <v>6500</v>
      </c>
      <c r="G24" s="32">
        <v>6500</v>
      </c>
      <c r="H24" s="8">
        <f t="shared" si="0"/>
        <v>-127.60000000000036</v>
      </c>
      <c r="I24" s="8">
        <f>+F24-G24</f>
        <v>0</v>
      </c>
    </row>
    <row r="25" spans="1:20" x14ac:dyDescent="0.3">
      <c r="A25" s="4" t="s">
        <v>14</v>
      </c>
      <c r="C25" s="17">
        <v>0</v>
      </c>
      <c r="D25" s="10">
        <v>3000</v>
      </c>
      <c r="E25" s="17">
        <v>0</v>
      </c>
      <c r="F25" s="10">
        <v>3000</v>
      </c>
      <c r="G25" s="10">
        <v>3000</v>
      </c>
      <c r="H25" s="8">
        <f t="shared" si="0"/>
        <v>-3000</v>
      </c>
      <c r="I25" s="8">
        <f t="shared" ref="I25:I30" si="1">+G25-F25</f>
        <v>0</v>
      </c>
    </row>
    <row r="26" spans="1:20" x14ac:dyDescent="0.3">
      <c r="A26" s="4" t="s">
        <v>15</v>
      </c>
      <c r="C26" s="17">
        <v>2168.88</v>
      </c>
      <c r="D26" s="10">
        <v>1800</v>
      </c>
      <c r="E26" s="17">
        <v>1646.48</v>
      </c>
      <c r="F26" s="10">
        <v>2500</v>
      </c>
      <c r="G26" s="10">
        <v>2500</v>
      </c>
      <c r="H26" s="8">
        <f t="shared" si="0"/>
        <v>-153.51999999999998</v>
      </c>
      <c r="I26" s="8">
        <f t="shared" si="1"/>
        <v>0</v>
      </c>
    </row>
    <row r="27" spans="1:20" x14ac:dyDescent="0.3">
      <c r="A27" s="4" t="s">
        <v>13</v>
      </c>
      <c r="C27" s="17">
        <v>20716.63</v>
      </c>
      <c r="D27" s="10">
        <v>15000</v>
      </c>
      <c r="E27" s="17">
        <v>1157</v>
      </c>
      <c r="F27" s="10">
        <v>15000</v>
      </c>
      <c r="G27" s="10">
        <v>10000</v>
      </c>
      <c r="H27" s="8">
        <f t="shared" si="0"/>
        <v>-13843</v>
      </c>
      <c r="I27" s="8">
        <f t="shared" si="1"/>
        <v>-5000</v>
      </c>
    </row>
    <row r="28" spans="1:20" x14ac:dyDescent="0.3">
      <c r="A28" s="4" t="s">
        <v>61</v>
      </c>
      <c r="C28" s="31">
        <v>14608.5</v>
      </c>
      <c r="D28" s="32">
        <v>2200</v>
      </c>
      <c r="E28" s="31">
        <v>1200</v>
      </c>
      <c r="F28" s="32">
        <v>2200</v>
      </c>
      <c r="G28" s="32">
        <v>2200</v>
      </c>
      <c r="H28" s="8">
        <f t="shared" si="0"/>
        <v>-1000</v>
      </c>
      <c r="I28" s="8">
        <f t="shared" si="1"/>
        <v>0</v>
      </c>
      <c r="M28" s="12"/>
      <c r="N28" s="12"/>
      <c r="O28" s="12"/>
      <c r="P28" s="12"/>
      <c r="Q28" s="12"/>
      <c r="R28" s="12"/>
      <c r="S28" s="12"/>
      <c r="T28" s="12"/>
    </row>
    <row r="29" spans="1:20" x14ac:dyDescent="0.3">
      <c r="A29" s="4" t="s">
        <v>105</v>
      </c>
      <c r="C29" s="31">
        <v>78116.06</v>
      </c>
      <c r="D29" s="32">
        <v>71900</v>
      </c>
      <c r="E29" s="31">
        <v>76875</v>
      </c>
      <c r="F29" s="32">
        <v>75000</v>
      </c>
      <c r="G29" s="32">
        <v>77000</v>
      </c>
      <c r="H29" s="8">
        <f t="shared" si="0"/>
        <v>4975</v>
      </c>
      <c r="I29" s="8">
        <f t="shared" si="1"/>
        <v>2000</v>
      </c>
      <c r="M29" s="12"/>
      <c r="N29" s="12"/>
      <c r="O29" s="12"/>
      <c r="P29" s="12"/>
      <c r="Q29" s="12"/>
      <c r="R29" s="12"/>
      <c r="S29" s="12"/>
      <c r="T29" s="12"/>
    </row>
    <row r="30" spans="1:20" x14ac:dyDescent="0.3">
      <c r="A30" s="4" t="s">
        <v>75</v>
      </c>
      <c r="C30" s="31">
        <v>5327.5</v>
      </c>
      <c r="D30" s="32">
        <v>7000</v>
      </c>
      <c r="E30" s="31">
        <v>5406.97</v>
      </c>
      <c r="F30" s="32">
        <v>7000</v>
      </c>
      <c r="G30" s="32">
        <v>7000</v>
      </c>
      <c r="H30" s="8">
        <f t="shared" si="0"/>
        <v>-1593.0299999999997</v>
      </c>
      <c r="I30" s="8">
        <f t="shared" si="1"/>
        <v>0</v>
      </c>
      <c r="M30" s="12"/>
      <c r="N30" s="12"/>
      <c r="O30" s="12"/>
      <c r="P30" s="12"/>
      <c r="Q30" s="12"/>
      <c r="R30" s="12"/>
      <c r="S30" s="12"/>
      <c r="T30" s="12"/>
    </row>
    <row r="31" spans="1:20" x14ac:dyDescent="0.3">
      <c r="A31" s="4" t="s">
        <v>9</v>
      </c>
      <c r="C31" s="17"/>
      <c r="D31" s="10"/>
      <c r="E31" s="17"/>
      <c r="F31" s="10"/>
      <c r="G31" s="10"/>
      <c r="H31" s="8">
        <f t="shared" si="0"/>
        <v>0</v>
      </c>
      <c r="I31" s="8">
        <f t="shared" si="0"/>
        <v>0</v>
      </c>
      <c r="M31" s="12"/>
      <c r="N31" s="12"/>
      <c r="O31" s="12"/>
      <c r="P31" s="12"/>
      <c r="Q31" s="12"/>
      <c r="R31" s="12"/>
      <c r="S31" s="12"/>
      <c r="T31" s="12"/>
    </row>
    <row r="32" spans="1:20" x14ac:dyDescent="0.3">
      <c r="B32" s="4" t="s">
        <v>10</v>
      </c>
      <c r="C32" s="17">
        <v>134503.16</v>
      </c>
      <c r="D32" s="10">
        <v>203857</v>
      </c>
      <c r="E32" s="17">
        <v>168430.25</v>
      </c>
      <c r="F32" s="10">
        <v>214266</v>
      </c>
      <c r="G32" s="10">
        <v>239000</v>
      </c>
      <c r="H32" s="8">
        <f t="shared" si="0"/>
        <v>-35426.75</v>
      </c>
      <c r="I32" s="8">
        <f t="shared" ref="I32:I38" si="2">+G32-F32</f>
        <v>24734</v>
      </c>
      <c r="M32" s="12"/>
      <c r="N32" s="12"/>
      <c r="O32" s="12"/>
      <c r="P32" s="12"/>
      <c r="Q32" s="12"/>
      <c r="R32" s="12"/>
      <c r="S32" s="12"/>
      <c r="T32" s="12"/>
    </row>
    <row r="33" spans="1:20" x14ac:dyDescent="0.3">
      <c r="B33" s="4" t="s">
        <v>11</v>
      </c>
      <c r="C33" s="17">
        <v>10883.48</v>
      </c>
      <c r="D33" s="10">
        <v>15595</v>
      </c>
      <c r="E33" s="17">
        <v>13498.12</v>
      </c>
      <c r="F33" s="10">
        <v>17748</v>
      </c>
      <c r="G33" s="10">
        <v>17350</v>
      </c>
      <c r="H33" s="8">
        <f t="shared" si="0"/>
        <v>-2096.8799999999992</v>
      </c>
      <c r="I33" s="8">
        <f t="shared" si="2"/>
        <v>-398</v>
      </c>
      <c r="M33" s="12"/>
      <c r="N33" s="12"/>
      <c r="O33" s="12"/>
      <c r="P33" s="12"/>
      <c r="Q33" s="12"/>
      <c r="R33" s="12"/>
      <c r="S33" s="12"/>
      <c r="T33" s="12"/>
    </row>
    <row r="34" spans="1:20" x14ac:dyDescent="0.3">
      <c r="B34" s="4" t="s">
        <v>12</v>
      </c>
      <c r="C34" s="17">
        <v>19573.77</v>
      </c>
      <c r="D34" s="11">
        <v>27256</v>
      </c>
      <c r="E34" s="17">
        <v>21676.21</v>
      </c>
      <c r="F34" s="11">
        <v>31018</v>
      </c>
      <c r="G34" s="11">
        <v>30147</v>
      </c>
      <c r="H34" s="8">
        <f t="shared" si="0"/>
        <v>-5579.7900000000009</v>
      </c>
      <c r="I34" s="8">
        <f t="shared" si="2"/>
        <v>-871</v>
      </c>
      <c r="M34" s="12"/>
      <c r="N34" s="12"/>
      <c r="O34" s="12"/>
      <c r="P34" s="12"/>
      <c r="Q34" s="12"/>
      <c r="R34" s="12"/>
      <c r="S34" s="12"/>
      <c r="T34" s="12"/>
    </row>
    <row r="35" spans="1:20" x14ac:dyDescent="0.3">
      <c r="B35" s="4" t="s">
        <v>25</v>
      </c>
      <c r="C35" s="17">
        <v>27640.48</v>
      </c>
      <c r="D35" s="10">
        <v>60000</v>
      </c>
      <c r="E35" s="17">
        <v>31930.33</v>
      </c>
      <c r="F35" s="10">
        <v>60000</v>
      </c>
      <c r="G35" s="10">
        <v>60000</v>
      </c>
      <c r="H35" s="8">
        <f t="shared" si="0"/>
        <v>-28069.67</v>
      </c>
      <c r="I35" s="8">
        <f t="shared" si="2"/>
        <v>0</v>
      </c>
      <c r="M35" s="12"/>
      <c r="N35" s="12"/>
      <c r="O35" s="12"/>
      <c r="P35" s="12"/>
      <c r="Q35" s="12"/>
      <c r="R35" s="12"/>
      <c r="S35" s="12"/>
      <c r="T35" s="12"/>
    </row>
    <row r="36" spans="1:20" x14ac:dyDescent="0.3">
      <c r="B36" s="4" t="s">
        <v>49</v>
      </c>
      <c r="C36" s="17">
        <v>980</v>
      </c>
      <c r="D36" s="10">
        <v>2000</v>
      </c>
      <c r="E36" s="17">
        <v>1029</v>
      </c>
      <c r="F36" s="10">
        <v>2000</v>
      </c>
      <c r="G36" s="10">
        <v>2000</v>
      </c>
      <c r="H36" s="8">
        <f t="shared" si="0"/>
        <v>-971</v>
      </c>
      <c r="I36" s="8">
        <f t="shared" si="2"/>
        <v>0</v>
      </c>
      <c r="M36" s="12"/>
      <c r="N36" s="12"/>
      <c r="O36" s="12"/>
      <c r="P36" s="12"/>
      <c r="Q36" s="12"/>
      <c r="R36" s="12"/>
      <c r="S36" s="12"/>
      <c r="T36" s="12"/>
    </row>
    <row r="37" spans="1:20" x14ac:dyDescent="0.3">
      <c r="A37" s="4" t="s">
        <v>16</v>
      </c>
      <c r="C37" s="17">
        <v>4793.49</v>
      </c>
      <c r="D37" s="10">
        <v>9000</v>
      </c>
      <c r="E37" s="17">
        <v>2736.33</v>
      </c>
      <c r="F37" s="10">
        <v>9000</v>
      </c>
      <c r="G37" s="10">
        <v>7000</v>
      </c>
      <c r="H37" s="8">
        <f t="shared" si="0"/>
        <v>-6263.67</v>
      </c>
      <c r="I37" s="8">
        <f t="shared" si="2"/>
        <v>-2000</v>
      </c>
      <c r="M37" s="12"/>
      <c r="N37" s="12"/>
      <c r="O37" s="12"/>
      <c r="P37" s="12"/>
      <c r="Q37" s="12"/>
      <c r="R37" s="12"/>
      <c r="S37" s="12"/>
      <c r="T37" s="12"/>
    </row>
    <row r="38" spans="1:20" x14ac:dyDescent="0.3">
      <c r="A38" s="4" t="s">
        <v>37</v>
      </c>
      <c r="C38" s="17">
        <v>3819.33</v>
      </c>
      <c r="D38" s="10">
        <v>4000</v>
      </c>
      <c r="E38" s="17">
        <v>5498.41</v>
      </c>
      <c r="F38" s="10">
        <v>4000</v>
      </c>
      <c r="G38" s="10">
        <v>5800</v>
      </c>
      <c r="H38" s="8">
        <f t="shared" si="0"/>
        <v>1498.4099999999999</v>
      </c>
      <c r="I38" s="8">
        <f t="shared" si="2"/>
        <v>1800</v>
      </c>
      <c r="M38" s="12"/>
      <c r="N38" s="12"/>
      <c r="O38" s="12"/>
      <c r="P38" s="12"/>
      <c r="Q38" s="12"/>
      <c r="R38" s="12"/>
      <c r="S38" s="12"/>
      <c r="T38" s="12"/>
    </row>
    <row r="39" spans="1:20" x14ac:dyDescent="0.3">
      <c r="A39" s="4" t="s">
        <v>19</v>
      </c>
      <c r="C39" s="17"/>
      <c r="D39" s="10"/>
      <c r="E39" s="17"/>
      <c r="F39" s="10"/>
      <c r="G39" s="10"/>
      <c r="H39" s="8">
        <f t="shared" si="0"/>
        <v>0</v>
      </c>
      <c r="I39" s="8">
        <f t="shared" si="0"/>
        <v>0</v>
      </c>
      <c r="M39" s="12"/>
      <c r="N39" s="12"/>
      <c r="O39" s="12"/>
      <c r="P39" s="12"/>
      <c r="Q39" s="12"/>
      <c r="R39" s="12"/>
      <c r="S39" s="12"/>
      <c r="T39" s="12"/>
    </row>
    <row r="40" spans="1:20" x14ac:dyDescent="0.3">
      <c r="B40" s="4" t="s">
        <v>20</v>
      </c>
      <c r="C40" s="17">
        <v>299.13</v>
      </c>
      <c r="D40" s="10">
        <v>2000</v>
      </c>
      <c r="E40" s="17">
        <v>247.77</v>
      </c>
      <c r="F40" s="10">
        <v>2000</v>
      </c>
      <c r="G40" s="10">
        <v>2000</v>
      </c>
      <c r="H40" s="8">
        <f t="shared" si="0"/>
        <v>-1752.23</v>
      </c>
      <c r="I40" s="8">
        <f>+G40-F40</f>
        <v>0</v>
      </c>
      <c r="M40" s="12"/>
      <c r="N40" s="12"/>
      <c r="O40" s="12"/>
      <c r="P40" s="12"/>
      <c r="Q40" s="12"/>
      <c r="R40" s="12"/>
      <c r="S40" s="12"/>
      <c r="T40" s="12"/>
    </row>
    <row r="41" spans="1:20" x14ac:dyDescent="0.3">
      <c r="B41" s="4" t="s">
        <v>3</v>
      </c>
      <c r="C41" s="31">
        <v>995.68</v>
      </c>
      <c r="D41" s="32">
        <v>1400</v>
      </c>
      <c r="E41" s="31">
        <v>1368.22</v>
      </c>
      <c r="F41" s="32">
        <v>1400</v>
      </c>
      <c r="G41" s="32">
        <v>1600</v>
      </c>
      <c r="H41" s="8">
        <f t="shared" si="0"/>
        <v>-31.779999999999973</v>
      </c>
      <c r="I41" s="8">
        <f>+G41-F41</f>
        <v>200</v>
      </c>
      <c r="M41" s="12"/>
      <c r="N41" s="12"/>
      <c r="O41" s="12"/>
      <c r="P41" s="12"/>
      <c r="Q41" s="12"/>
      <c r="R41" s="12"/>
      <c r="S41" s="12"/>
      <c r="T41" s="12"/>
    </row>
    <row r="42" spans="1:20" x14ac:dyDescent="0.3">
      <c r="B42" s="4" t="s">
        <v>77</v>
      </c>
      <c r="C42" s="26"/>
      <c r="D42" s="11"/>
      <c r="E42" s="26"/>
      <c r="F42" s="11"/>
      <c r="G42" s="11"/>
      <c r="H42" s="8">
        <f t="shared" si="0"/>
        <v>0</v>
      </c>
      <c r="I42" s="8">
        <f t="shared" si="0"/>
        <v>0</v>
      </c>
      <c r="M42" s="12"/>
      <c r="N42" s="12"/>
      <c r="O42" s="12"/>
      <c r="P42" s="12"/>
      <c r="Q42" s="12"/>
      <c r="R42" s="12"/>
      <c r="S42" s="12"/>
      <c r="T42" s="12"/>
    </row>
    <row r="43" spans="1:20" x14ac:dyDescent="0.3">
      <c r="A43" s="4" t="s">
        <v>21</v>
      </c>
      <c r="C43" s="17">
        <v>630.61</v>
      </c>
      <c r="D43" s="10">
        <v>300</v>
      </c>
      <c r="E43" s="17">
        <v>6896</v>
      </c>
      <c r="F43" s="10">
        <v>300</v>
      </c>
      <c r="G43" s="10">
        <v>1500</v>
      </c>
      <c r="H43" s="8">
        <f t="shared" si="0"/>
        <v>6596</v>
      </c>
      <c r="I43" s="8">
        <f>+G43-F43</f>
        <v>1200</v>
      </c>
      <c r="M43" s="12"/>
      <c r="N43" s="12"/>
      <c r="O43" s="12"/>
      <c r="P43" s="12"/>
      <c r="Q43" s="12"/>
      <c r="R43" s="12"/>
      <c r="S43" s="12"/>
      <c r="T43" s="12"/>
    </row>
    <row r="44" spans="1:20" x14ac:dyDescent="0.3">
      <c r="A44" s="4" t="s">
        <v>7</v>
      </c>
      <c r="C44" s="31">
        <v>0</v>
      </c>
      <c r="D44" s="32">
        <v>0</v>
      </c>
      <c r="E44" s="31">
        <v>0</v>
      </c>
      <c r="F44" s="32">
        <v>1200</v>
      </c>
      <c r="G44" s="32">
        <v>0</v>
      </c>
      <c r="H44" s="8">
        <f t="shared" si="0"/>
        <v>0</v>
      </c>
      <c r="I44" s="8">
        <f>+G44-F44</f>
        <v>-1200</v>
      </c>
      <c r="M44" s="12"/>
      <c r="N44" s="12"/>
      <c r="O44" s="12"/>
      <c r="P44" s="12"/>
      <c r="Q44" s="12"/>
      <c r="R44" s="12"/>
      <c r="S44" s="12"/>
      <c r="T44" s="12"/>
    </row>
    <row r="45" spans="1:20" x14ac:dyDescent="0.3">
      <c r="A45" s="4" t="s">
        <v>51</v>
      </c>
      <c r="C45" s="31">
        <v>9300.2900000000009</v>
      </c>
      <c r="D45" s="32">
        <v>10000</v>
      </c>
      <c r="E45" s="31">
        <v>9583.41</v>
      </c>
      <c r="F45" s="32">
        <v>10000</v>
      </c>
      <c r="G45" s="32">
        <v>11000</v>
      </c>
      <c r="H45" s="8">
        <f t="shared" si="0"/>
        <v>-416.59000000000015</v>
      </c>
      <c r="I45" s="8">
        <f>+G45-F45</f>
        <v>1000</v>
      </c>
      <c r="M45" s="12"/>
      <c r="N45" s="12"/>
      <c r="O45" s="12"/>
      <c r="P45" s="12"/>
      <c r="Q45" s="12"/>
      <c r="R45" s="12"/>
      <c r="S45" s="12"/>
      <c r="T45" s="12"/>
    </row>
    <row r="46" spans="1:20" x14ac:dyDescent="0.3">
      <c r="A46" s="4" t="s">
        <v>83</v>
      </c>
      <c r="C46" s="17">
        <v>0</v>
      </c>
      <c r="D46" s="10">
        <v>0</v>
      </c>
      <c r="E46" s="17">
        <v>456</v>
      </c>
      <c r="F46" s="10">
        <v>0</v>
      </c>
      <c r="G46" s="10">
        <v>1500</v>
      </c>
      <c r="H46" s="8">
        <f t="shared" si="0"/>
        <v>456</v>
      </c>
      <c r="I46" s="8">
        <f>+G46-F46</f>
        <v>1500</v>
      </c>
    </row>
    <row r="47" spans="1:20" x14ac:dyDescent="0.3">
      <c r="A47" s="4" t="s">
        <v>56</v>
      </c>
      <c r="C47" s="17"/>
      <c r="D47" s="10"/>
      <c r="E47" s="17"/>
      <c r="F47" s="10"/>
      <c r="G47" s="10"/>
      <c r="H47" s="8">
        <f t="shared" si="0"/>
        <v>0</v>
      </c>
      <c r="I47" s="8">
        <f t="shared" si="0"/>
        <v>0</v>
      </c>
    </row>
    <row r="48" spans="1:20" x14ac:dyDescent="0.3">
      <c r="A48" s="4" t="s">
        <v>17</v>
      </c>
      <c r="C48" s="13">
        <f>SUM(C12:C47)</f>
        <v>480598.8</v>
      </c>
      <c r="D48" s="13">
        <f>SUM(D12:D47)</f>
        <v>588398</v>
      </c>
      <c r="E48" s="13">
        <f>SUM(E12:E47)</f>
        <v>513249.68</v>
      </c>
      <c r="F48" s="13">
        <f>SUM(F12:F47)</f>
        <v>631642.19999999995</v>
      </c>
      <c r="G48" s="13">
        <v>645707</v>
      </c>
      <c r="H48" s="8">
        <f t="shared" si="0"/>
        <v>-75148.320000000007</v>
      </c>
      <c r="I48" s="8">
        <f>+G48-F48</f>
        <v>14064.800000000047</v>
      </c>
    </row>
    <row r="49" spans="1:11" x14ac:dyDescent="0.3">
      <c r="A49" s="4" t="s">
        <v>38</v>
      </c>
      <c r="C49" s="10">
        <v>522389</v>
      </c>
      <c r="D49" s="10">
        <v>588398</v>
      </c>
      <c r="E49" s="10">
        <v>588398</v>
      </c>
      <c r="F49" s="10"/>
      <c r="G49" s="10"/>
      <c r="H49" s="8">
        <f t="shared" si="0"/>
        <v>0</v>
      </c>
      <c r="I49" s="25"/>
    </row>
    <row r="50" spans="1:11" x14ac:dyDescent="0.3">
      <c r="H50" s="4"/>
      <c r="I50" s="4"/>
    </row>
    <row r="51" spans="1:11" x14ac:dyDescent="0.3">
      <c r="B51" s="1" t="s">
        <v>23</v>
      </c>
      <c r="C51" s="14" t="s">
        <v>95</v>
      </c>
      <c r="D51" s="14" t="s">
        <v>109</v>
      </c>
      <c r="E51" s="14" t="s">
        <v>12</v>
      </c>
      <c r="F51" s="14" t="s">
        <v>24</v>
      </c>
      <c r="G51" s="15" t="s">
        <v>48</v>
      </c>
      <c r="H51" s="15"/>
      <c r="I51" s="15"/>
      <c r="K51" s="16"/>
    </row>
    <row r="52" spans="1:11" x14ac:dyDescent="0.3">
      <c r="B52" s="4" t="s">
        <v>135</v>
      </c>
      <c r="C52" s="32">
        <v>80000</v>
      </c>
      <c r="D52" s="32">
        <f>C52*0.0765</f>
        <v>6120</v>
      </c>
      <c r="E52" s="32">
        <f>0.1337*C52</f>
        <v>10696.000000000002</v>
      </c>
      <c r="F52" s="32">
        <v>15000</v>
      </c>
      <c r="G52" s="32">
        <v>500</v>
      </c>
      <c r="H52" s="31"/>
      <c r="I52" s="31"/>
    </row>
    <row r="53" spans="1:11" x14ac:dyDescent="0.3">
      <c r="B53" s="4" t="s">
        <v>89</v>
      </c>
      <c r="C53" s="32">
        <v>59000</v>
      </c>
      <c r="D53" s="32">
        <f>C53*0.0765</f>
        <v>4513.5</v>
      </c>
      <c r="E53" s="32">
        <f>0.1337*C53</f>
        <v>7888.3000000000011</v>
      </c>
      <c r="F53" s="32">
        <v>15000</v>
      </c>
      <c r="G53" s="32">
        <v>500</v>
      </c>
      <c r="H53" s="31"/>
      <c r="I53" s="31"/>
    </row>
    <row r="54" spans="1:11" x14ac:dyDescent="0.3">
      <c r="B54" s="4" t="s">
        <v>88</v>
      </c>
      <c r="C54" s="32">
        <v>42000</v>
      </c>
      <c r="D54" s="32">
        <f>C54*0.0765</f>
        <v>3213</v>
      </c>
      <c r="E54" s="32">
        <f>0.1337*C54</f>
        <v>5615.4000000000005</v>
      </c>
      <c r="F54" s="32">
        <v>15000</v>
      </c>
      <c r="G54" s="32">
        <v>500</v>
      </c>
      <c r="H54" s="31"/>
      <c r="I54" s="31"/>
    </row>
    <row r="55" spans="1:11" x14ac:dyDescent="0.3">
      <c r="B55" s="33" t="s">
        <v>79</v>
      </c>
      <c r="C55" s="32"/>
      <c r="D55" s="32"/>
      <c r="E55" s="32"/>
      <c r="F55" s="32"/>
      <c r="G55" s="32" t="s">
        <v>95</v>
      </c>
      <c r="H55" s="31"/>
      <c r="I55" s="31"/>
    </row>
    <row r="56" spans="1:11" x14ac:dyDescent="0.3">
      <c r="B56" s="4" t="s">
        <v>115</v>
      </c>
      <c r="C56" s="32">
        <v>58000</v>
      </c>
      <c r="D56" s="32">
        <f>C56*0.0765</f>
        <v>4437</v>
      </c>
      <c r="E56" s="32">
        <f>0.1337*C56</f>
        <v>7754.6</v>
      </c>
      <c r="F56" s="32">
        <v>15000</v>
      </c>
      <c r="G56" s="32">
        <v>500</v>
      </c>
      <c r="H56" s="31"/>
      <c r="I56" s="31"/>
    </row>
    <row r="57" spans="1:11" x14ac:dyDescent="0.3">
      <c r="B57" s="4" t="s">
        <v>96</v>
      </c>
      <c r="C57" s="10">
        <f>SUM(C52:C56)</f>
        <v>239000</v>
      </c>
      <c r="D57" s="10">
        <f>SUM(D52:D56)</f>
        <v>18283.5</v>
      </c>
      <c r="E57" s="10">
        <f>SUM(E52:E56)</f>
        <v>31954.300000000003</v>
      </c>
      <c r="F57" s="10">
        <f>SUM(F52:F56)</f>
        <v>60000</v>
      </c>
      <c r="G57" s="10">
        <f>SUM(G52:G56)</f>
        <v>2000</v>
      </c>
      <c r="H57" s="17"/>
      <c r="I57" s="17"/>
      <c r="J57" s="10"/>
    </row>
    <row r="58" spans="1:11" x14ac:dyDescent="0.3">
      <c r="C58" s="10"/>
      <c r="D58" s="10"/>
      <c r="E58" s="10"/>
      <c r="F58" s="10"/>
      <c r="G58" s="10"/>
      <c r="H58" s="17"/>
      <c r="I58" s="17"/>
      <c r="J58" s="10"/>
    </row>
    <row r="59" spans="1:11" x14ac:dyDescent="0.3">
      <c r="C59" s="22"/>
      <c r="D59" s="23"/>
      <c r="E59" s="22"/>
      <c r="F59" s="23"/>
      <c r="G59" s="23"/>
      <c r="H59" s="23"/>
      <c r="I59" s="23"/>
      <c r="J59" s="21"/>
      <c r="K59" s="21"/>
    </row>
    <row r="60" spans="1:11" x14ac:dyDescent="0.3">
      <c r="B60" s="4" t="s">
        <v>97</v>
      </c>
      <c r="C60" s="18"/>
      <c r="D60" s="23"/>
      <c r="E60" s="18"/>
      <c r="F60" s="23"/>
      <c r="G60" s="23"/>
      <c r="H60" s="23"/>
      <c r="I60" s="23"/>
      <c r="J60" s="21"/>
      <c r="K60" s="21"/>
    </row>
    <row r="61" spans="1:11" x14ac:dyDescent="0.3">
      <c r="C61" s="18"/>
      <c r="E61" s="18"/>
    </row>
    <row r="62" spans="1:11" x14ac:dyDescent="0.3">
      <c r="C62" s="14" t="str">
        <f>D5</f>
        <v>2025 Budget</v>
      </c>
      <c r="D62" s="14" t="str">
        <f>E5</f>
        <v>2025 Actual</v>
      </c>
      <c r="E62" s="14" t="str">
        <f>F5</f>
        <v>2026 Budget</v>
      </c>
      <c r="F62" s="14" t="s">
        <v>107</v>
      </c>
      <c r="G62" s="14"/>
      <c r="H62" s="3"/>
      <c r="I62" s="3"/>
    </row>
    <row r="63" spans="1:11" x14ac:dyDescent="0.3">
      <c r="A63" s="1" t="s">
        <v>22</v>
      </c>
      <c r="C63" s="10">
        <f>D12</f>
        <v>1500</v>
      </c>
      <c r="D63" s="10">
        <f>E12</f>
        <v>3154</v>
      </c>
      <c r="E63" s="10">
        <f>F12</f>
        <v>1500</v>
      </c>
      <c r="F63" s="10">
        <f>G12</f>
        <v>4000</v>
      </c>
      <c r="G63" s="10"/>
      <c r="H63" s="3"/>
      <c r="I63" s="3"/>
    </row>
    <row r="64" spans="1:11" x14ac:dyDescent="0.3">
      <c r="A64" s="1"/>
      <c r="C64" s="10"/>
      <c r="D64" s="10"/>
      <c r="E64" s="10"/>
      <c r="F64" s="10"/>
      <c r="G64" s="10"/>
      <c r="H64" s="10"/>
      <c r="I64" s="10"/>
    </row>
    <row r="65" spans="1:9" x14ac:dyDescent="0.3">
      <c r="A65" s="4" t="s">
        <v>69</v>
      </c>
      <c r="C65" s="10"/>
      <c r="D65" s="10"/>
      <c r="E65" s="10"/>
      <c r="F65" s="10"/>
      <c r="G65" s="10"/>
      <c r="H65" s="10"/>
      <c r="I65" s="10"/>
    </row>
    <row r="66" spans="1:9" x14ac:dyDescent="0.3">
      <c r="A66" s="4" t="s">
        <v>70</v>
      </c>
    </row>
    <row r="68" spans="1:9" x14ac:dyDescent="0.3">
      <c r="C68" s="14" t="str">
        <f>D5</f>
        <v>2025 Budget</v>
      </c>
      <c r="D68" s="14" t="str">
        <f>E5</f>
        <v>2025 Actual</v>
      </c>
      <c r="E68" s="14" t="str">
        <f>F5</f>
        <v>2026 Budget</v>
      </c>
      <c r="F68" s="14" t="s">
        <v>107</v>
      </c>
      <c r="G68" s="14"/>
      <c r="H68" s="3"/>
      <c r="I68" s="3"/>
    </row>
    <row r="69" spans="1:9" x14ac:dyDescent="0.3">
      <c r="A69" s="1" t="s">
        <v>0</v>
      </c>
      <c r="C69" s="2">
        <f>D13</f>
        <v>2000</v>
      </c>
      <c r="D69" s="2">
        <f>E13</f>
        <v>1210.83</v>
      </c>
      <c r="E69" s="2">
        <f>F13</f>
        <v>2000</v>
      </c>
      <c r="F69" s="2">
        <f>G13</f>
        <v>2000</v>
      </c>
      <c r="H69" s="3"/>
      <c r="I69" s="3"/>
    </row>
    <row r="71" spans="1:9" x14ac:dyDescent="0.3">
      <c r="A71" s="4" t="s">
        <v>18</v>
      </c>
    </row>
    <row r="72" spans="1:9" x14ac:dyDescent="0.3">
      <c r="A72" s="4" t="s">
        <v>91</v>
      </c>
    </row>
    <row r="73" spans="1:9" x14ac:dyDescent="0.3">
      <c r="A73" s="4" t="s">
        <v>72</v>
      </c>
    </row>
    <row r="74" spans="1:9" x14ac:dyDescent="0.3">
      <c r="A74" s="4" t="s">
        <v>62</v>
      </c>
    </row>
    <row r="75" spans="1:9" x14ac:dyDescent="0.3">
      <c r="A75" s="4" t="s">
        <v>63</v>
      </c>
    </row>
    <row r="77" spans="1:9" x14ac:dyDescent="0.3">
      <c r="A77" s="1" t="s">
        <v>4</v>
      </c>
      <c r="C77" s="14" t="str">
        <f>D5</f>
        <v>2025 Budget</v>
      </c>
      <c r="D77" s="14" t="str">
        <f>E5</f>
        <v>2025 Actual</v>
      </c>
      <c r="E77" s="14" t="str">
        <f>F5</f>
        <v>2026 Budget</v>
      </c>
      <c r="F77" s="14" t="s">
        <v>107</v>
      </c>
      <c r="G77" s="14"/>
      <c r="H77" s="3"/>
      <c r="I77" s="3"/>
    </row>
    <row r="78" spans="1:9" x14ac:dyDescent="0.3">
      <c r="C78" s="10">
        <f>D14</f>
        <v>9500</v>
      </c>
      <c r="D78" s="10">
        <f>E14</f>
        <v>10500</v>
      </c>
      <c r="E78" s="10">
        <f>F14</f>
        <v>10000</v>
      </c>
      <c r="F78" s="10">
        <f>G14</f>
        <v>12500</v>
      </c>
      <c r="G78" s="10"/>
      <c r="H78" s="3"/>
      <c r="I78" s="3"/>
    </row>
    <row r="80" spans="1:9" x14ac:dyDescent="0.3">
      <c r="A80" s="4" t="s">
        <v>40</v>
      </c>
    </row>
    <row r="81" spans="1:9" x14ac:dyDescent="0.3">
      <c r="A81" s="33" t="s">
        <v>126</v>
      </c>
    </row>
    <row r="83" spans="1:9" x14ac:dyDescent="0.3">
      <c r="A83" s="1" t="s">
        <v>41</v>
      </c>
      <c r="B83" s="1"/>
      <c r="C83" s="14" t="str">
        <f>D5</f>
        <v>2025 Budget</v>
      </c>
      <c r="D83" s="14" t="str">
        <f>E5</f>
        <v>2025 Actual</v>
      </c>
      <c r="E83" s="14" t="str">
        <f>F5</f>
        <v>2026 Budget</v>
      </c>
      <c r="F83" s="14" t="s">
        <v>107</v>
      </c>
      <c r="G83" s="14"/>
      <c r="H83" s="3"/>
      <c r="I83" s="3"/>
    </row>
    <row r="84" spans="1:9" x14ac:dyDescent="0.3">
      <c r="C84" s="10">
        <f>D16</f>
        <v>0</v>
      </c>
      <c r="D84" s="10">
        <f>E16</f>
        <v>0</v>
      </c>
      <c r="E84" s="10">
        <f>F16</f>
        <v>0</v>
      </c>
      <c r="F84" s="10">
        <f>G16</f>
        <v>0</v>
      </c>
      <c r="G84" s="10"/>
      <c r="H84" s="3"/>
      <c r="I84" s="3"/>
    </row>
    <row r="85" spans="1:9" x14ac:dyDescent="0.3">
      <c r="C85" s="10"/>
      <c r="D85" s="10"/>
      <c r="E85" s="10"/>
      <c r="F85" s="10"/>
      <c r="G85" s="10"/>
      <c r="H85" s="10"/>
      <c r="I85" s="10"/>
    </row>
    <row r="86" spans="1:9" x14ac:dyDescent="0.3">
      <c r="A86" s="4" t="s">
        <v>80</v>
      </c>
      <c r="C86" s="10"/>
      <c r="D86" s="10"/>
      <c r="E86" s="10"/>
      <c r="F86" s="10"/>
      <c r="G86" s="10"/>
      <c r="H86" s="10"/>
      <c r="I86" s="10"/>
    </row>
    <row r="88" spans="1:9" x14ac:dyDescent="0.3">
      <c r="A88" s="1" t="s">
        <v>2</v>
      </c>
      <c r="C88" s="14" t="str">
        <f>D5</f>
        <v>2025 Budget</v>
      </c>
      <c r="D88" s="14" t="str">
        <f>E5</f>
        <v>2025 Actual</v>
      </c>
      <c r="E88" s="14" t="str">
        <f>F5</f>
        <v>2026 Budget</v>
      </c>
      <c r="F88" s="14" t="s">
        <v>107</v>
      </c>
      <c r="G88" s="14"/>
      <c r="H88" s="3"/>
      <c r="I88" s="3"/>
    </row>
    <row r="89" spans="1:9" x14ac:dyDescent="0.3">
      <c r="C89" s="2">
        <f>D17</f>
        <v>8000</v>
      </c>
      <c r="D89" s="2">
        <f>E17</f>
        <v>8124.78</v>
      </c>
      <c r="E89" s="2">
        <f>F17</f>
        <v>8000</v>
      </c>
      <c r="F89" s="2">
        <f>G17</f>
        <v>9000</v>
      </c>
      <c r="H89" s="3"/>
      <c r="I89" s="3"/>
    </row>
    <row r="91" spans="1:9" x14ac:dyDescent="0.3">
      <c r="A91" s="4" t="s">
        <v>65</v>
      </c>
    </row>
    <row r="93" spans="1:9" x14ac:dyDescent="0.3">
      <c r="A93" s="1" t="s">
        <v>3</v>
      </c>
      <c r="B93" s="1"/>
      <c r="C93" s="14" t="str">
        <f>D5</f>
        <v>2025 Budget</v>
      </c>
      <c r="D93" s="14" t="str">
        <f>E5</f>
        <v>2025 Actual</v>
      </c>
      <c r="E93" s="14" t="str">
        <f>F5</f>
        <v>2026 Budget</v>
      </c>
      <c r="F93" s="14" t="s">
        <v>107</v>
      </c>
      <c r="G93" s="14"/>
      <c r="H93" s="3"/>
      <c r="I93" s="3"/>
    </row>
    <row r="94" spans="1:9" x14ac:dyDescent="0.3">
      <c r="C94" s="11">
        <f>D18</f>
        <v>2500</v>
      </c>
      <c r="D94" s="11">
        <f>E18</f>
        <v>2278</v>
      </c>
      <c r="E94" s="11">
        <f>F18</f>
        <v>2500</v>
      </c>
      <c r="F94" s="11">
        <f>G18</f>
        <v>3000</v>
      </c>
      <c r="G94" s="11"/>
      <c r="H94" s="3"/>
      <c r="I94" s="3"/>
    </row>
    <row r="95" spans="1:9" x14ac:dyDescent="0.3">
      <c r="C95" s="11"/>
      <c r="D95" s="11"/>
      <c r="E95" s="11"/>
      <c r="F95" s="11"/>
      <c r="G95" s="11"/>
      <c r="H95" s="11"/>
      <c r="I95" s="11"/>
    </row>
    <row r="96" spans="1:9" x14ac:dyDescent="0.3">
      <c r="A96" s="4" t="s">
        <v>42</v>
      </c>
      <c r="C96" s="11"/>
      <c r="D96" s="11"/>
      <c r="E96" s="11"/>
      <c r="F96" s="11"/>
      <c r="G96" s="11"/>
      <c r="H96" s="11"/>
      <c r="I96" s="11"/>
    </row>
    <row r="97" spans="1:9" x14ac:dyDescent="0.3">
      <c r="C97" s="11"/>
      <c r="D97" s="11"/>
      <c r="E97" s="11"/>
      <c r="F97" s="11"/>
      <c r="G97" s="11"/>
      <c r="H97" s="11"/>
      <c r="I97" s="11"/>
    </row>
    <row r="98" spans="1:9" x14ac:dyDescent="0.3">
      <c r="A98" s="1" t="s">
        <v>36</v>
      </c>
      <c r="B98" s="1"/>
      <c r="C98" s="14" t="str">
        <f>D5</f>
        <v>2025 Budget</v>
      </c>
      <c r="D98" s="14" t="str">
        <f>E5</f>
        <v>2025 Actual</v>
      </c>
      <c r="E98" s="14" t="str">
        <f>F5</f>
        <v>2026 Budget</v>
      </c>
      <c r="F98" s="14" t="s">
        <v>107</v>
      </c>
      <c r="G98" s="14"/>
      <c r="H98" s="3"/>
      <c r="I98" s="3"/>
    </row>
    <row r="99" spans="1:9" x14ac:dyDescent="0.3">
      <c r="C99" s="10">
        <f>D19</f>
        <v>2500</v>
      </c>
      <c r="D99" s="10">
        <f>E19</f>
        <v>3282.25</v>
      </c>
      <c r="E99" s="10">
        <f>F19</f>
        <v>3000</v>
      </c>
      <c r="F99" s="10">
        <f>G19</f>
        <v>4500</v>
      </c>
      <c r="G99" s="10"/>
      <c r="H99" s="3"/>
      <c r="I99" s="3"/>
    </row>
    <row r="101" spans="1:9" x14ac:dyDescent="0.3">
      <c r="A101" s="4" t="s">
        <v>66</v>
      </c>
    </row>
    <row r="103" spans="1:9" x14ac:dyDescent="0.3">
      <c r="A103" s="1" t="str">
        <f>A20</f>
        <v>Software Support / Technology</v>
      </c>
      <c r="C103" s="14" t="str">
        <f>D5</f>
        <v>2025 Budget</v>
      </c>
      <c r="D103" s="14" t="str">
        <f>E5</f>
        <v>2025 Actual</v>
      </c>
      <c r="E103" s="14" t="str">
        <f>F5</f>
        <v>2026 Budget</v>
      </c>
      <c r="F103" s="14" t="s">
        <v>107</v>
      </c>
      <c r="G103" s="14"/>
      <c r="H103" s="3"/>
      <c r="I103" s="3"/>
    </row>
    <row r="104" spans="1:9" x14ac:dyDescent="0.3">
      <c r="C104" s="2">
        <f>D20</f>
        <v>28000</v>
      </c>
      <c r="D104" s="2">
        <f>E20</f>
        <v>29498.240000000002</v>
      </c>
      <c r="E104" s="2">
        <f>F20</f>
        <v>28000</v>
      </c>
      <c r="F104" s="2">
        <f>G20</f>
        <v>28000</v>
      </c>
      <c r="H104" s="3"/>
      <c r="I104" s="3"/>
    </row>
    <row r="106" spans="1:9" x14ac:dyDescent="0.3">
      <c r="A106" s="4" t="s">
        <v>26</v>
      </c>
    </row>
    <row r="107" spans="1:9" x14ac:dyDescent="0.3">
      <c r="A107" s="4" t="s">
        <v>27</v>
      </c>
    </row>
    <row r="108" spans="1:9" x14ac:dyDescent="0.3">
      <c r="A108" s="4" t="s">
        <v>52</v>
      </c>
    </row>
    <row r="109" spans="1:9" x14ac:dyDescent="0.3">
      <c r="A109" s="4" t="s">
        <v>57</v>
      </c>
    </row>
    <row r="110" spans="1:9" x14ac:dyDescent="0.3">
      <c r="A110" s="4" t="s">
        <v>84</v>
      </c>
    </row>
    <row r="112" spans="1:9" x14ac:dyDescent="0.3">
      <c r="A112" s="1" t="str">
        <f>A21</f>
        <v>Website/Email /Maintenance/backup/mapping</v>
      </c>
      <c r="C112" s="14" t="str">
        <f>D5</f>
        <v>2025 Budget</v>
      </c>
      <c r="D112" s="14" t="str">
        <f>E5</f>
        <v>2025 Actual</v>
      </c>
      <c r="E112" s="14" t="str">
        <f>F5</f>
        <v>2026 Budget</v>
      </c>
      <c r="F112" s="14" t="s">
        <v>107</v>
      </c>
      <c r="G112" s="14"/>
      <c r="H112" s="3"/>
      <c r="I112" s="3"/>
    </row>
    <row r="113" spans="1:9" x14ac:dyDescent="0.3">
      <c r="C113" s="2">
        <f>D21</f>
        <v>38000</v>
      </c>
      <c r="D113" s="2">
        <f>E21</f>
        <v>38670.269999999997</v>
      </c>
      <c r="E113" s="2">
        <f>F21</f>
        <v>54810.2</v>
      </c>
      <c r="F113" s="2">
        <v>90660</v>
      </c>
      <c r="H113" s="3"/>
      <c r="I113" s="3"/>
    </row>
    <row r="114" spans="1:9" x14ac:dyDescent="0.3">
      <c r="C114" s="19"/>
      <c r="D114" s="19"/>
      <c r="E114" s="19"/>
      <c r="F114" s="19"/>
      <c r="G114" s="19"/>
      <c r="H114" s="19"/>
      <c r="I114" s="19"/>
    </row>
    <row r="115" spans="1:9" x14ac:dyDescent="0.3">
      <c r="A115" s="4" t="s">
        <v>90</v>
      </c>
      <c r="C115" s="19"/>
      <c r="D115" s="19"/>
      <c r="E115" s="19"/>
      <c r="F115" s="19"/>
      <c r="G115" s="19"/>
      <c r="H115" s="19"/>
      <c r="I115" s="19"/>
    </row>
    <row r="116" spans="1:9" x14ac:dyDescent="0.3">
      <c r="A116" s="4" t="s">
        <v>92</v>
      </c>
      <c r="C116" s="19"/>
      <c r="D116" s="19"/>
      <c r="E116" s="19"/>
      <c r="F116" s="19"/>
      <c r="G116" s="19"/>
      <c r="H116" s="19"/>
      <c r="I116" s="19"/>
    </row>
    <row r="117" spans="1:9" s="33" customFormat="1" x14ac:dyDescent="0.3">
      <c r="A117" s="33" t="s">
        <v>127</v>
      </c>
      <c r="C117" s="34"/>
      <c r="D117" s="34"/>
      <c r="E117" s="34"/>
      <c r="F117" s="34"/>
      <c r="G117" s="34"/>
      <c r="H117" s="34"/>
      <c r="I117" s="34"/>
    </row>
    <row r="118" spans="1:9" x14ac:dyDescent="0.3">
      <c r="C118" s="19"/>
      <c r="D118" s="19"/>
      <c r="E118" s="19"/>
      <c r="F118" s="19"/>
      <c r="G118" s="19"/>
      <c r="H118" s="19"/>
      <c r="I118" s="19"/>
    </row>
    <row r="119" spans="1:9" x14ac:dyDescent="0.3">
      <c r="A119" s="4" t="s">
        <v>73</v>
      </c>
      <c r="C119" s="19"/>
      <c r="D119" s="19"/>
      <c r="E119" s="19"/>
      <c r="F119" s="19"/>
      <c r="G119" s="19"/>
      <c r="H119" s="19"/>
      <c r="I119" s="19"/>
    </row>
    <row r="120" spans="1:9" x14ac:dyDescent="0.3">
      <c r="C120" s="19"/>
      <c r="D120" s="19"/>
      <c r="E120" s="19"/>
      <c r="F120" s="19"/>
      <c r="G120" s="19"/>
      <c r="H120" s="19"/>
      <c r="I120" s="19"/>
    </row>
    <row r="121" spans="1:9" x14ac:dyDescent="0.3">
      <c r="A121" s="1" t="str">
        <f>A22</f>
        <v>Consulting</v>
      </c>
      <c r="C121" s="14" t="str">
        <f>D5</f>
        <v>2025 Budget</v>
      </c>
      <c r="D121" s="14" t="str">
        <f>E5</f>
        <v>2025 Actual</v>
      </c>
      <c r="E121" s="14" t="str">
        <f>F5</f>
        <v>2026 Budget</v>
      </c>
      <c r="F121" s="14" t="s">
        <v>107</v>
      </c>
      <c r="G121" s="14"/>
      <c r="H121" s="3"/>
      <c r="I121" s="3"/>
    </row>
    <row r="122" spans="1:9" ht="15.75" customHeight="1" x14ac:dyDescent="0.3">
      <c r="C122" s="2">
        <f>D22</f>
        <v>48790</v>
      </c>
      <c r="D122" s="2">
        <f>E22</f>
        <v>56222.18</v>
      </c>
      <c r="E122" s="2">
        <f>F22</f>
        <v>52900</v>
      </c>
      <c r="F122" s="2">
        <f>G22</f>
        <v>0</v>
      </c>
      <c r="H122" s="3"/>
      <c r="I122" s="3"/>
    </row>
    <row r="123" spans="1:9" ht="15.75" customHeight="1" x14ac:dyDescent="0.3"/>
    <row r="124" spans="1:9" x14ac:dyDescent="0.3">
      <c r="A124" s="4" t="s">
        <v>110</v>
      </c>
    </row>
    <row r="126" spans="1:9" x14ac:dyDescent="0.3">
      <c r="A126" s="1" t="str">
        <f>A23</f>
        <v>Dues and Subscriptions</v>
      </c>
      <c r="C126" s="14" t="str">
        <f>D5</f>
        <v>2025 Budget</v>
      </c>
      <c r="D126" s="14" t="str">
        <f>E5</f>
        <v>2025 Actual</v>
      </c>
      <c r="E126" s="14" t="str">
        <f>F5</f>
        <v>2026 Budget</v>
      </c>
      <c r="F126" s="14" t="s">
        <v>107</v>
      </c>
      <c r="G126" s="14"/>
      <c r="H126" s="3"/>
      <c r="I126" s="3"/>
    </row>
    <row r="127" spans="1:9" x14ac:dyDescent="0.3">
      <c r="C127" s="2">
        <f>D23</f>
        <v>4800</v>
      </c>
      <c r="D127" s="2">
        <f>E23</f>
        <v>4301.2299999999996</v>
      </c>
      <c r="E127" s="2">
        <f>F23</f>
        <v>4800</v>
      </c>
      <c r="F127" s="2">
        <f>G23</f>
        <v>4800</v>
      </c>
      <c r="H127" s="3"/>
      <c r="I127" s="3"/>
    </row>
    <row r="129" spans="1:9" x14ac:dyDescent="0.3">
      <c r="A129" s="4" t="s">
        <v>60</v>
      </c>
    </row>
    <row r="130" spans="1:9" x14ac:dyDescent="0.3">
      <c r="A130" s="4" t="s">
        <v>67</v>
      </c>
    </row>
    <row r="132" spans="1:9" x14ac:dyDescent="0.3">
      <c r="A132" s="1" t="str">
        <f>A24</f>
        <v>Education</v>
      </c>
      <c r="C132" s="14" t="str">
        <f>D5</f>
        <v>2025 Budget</v>
      </c>
      <c r="D132" s="14" t="str">
        <f>E5</f>
        <v>2025 Actual</v>
      </c>
      <c r="E132" s="14" t="str">
        <f>F5</f>
        <v>2026 Budget</v>
      </c>
      <c r="F132" s="14" t="s">
        <v>107</v>
      </c>
      <c r="G132" s="14"/>
      <c r="H132" s="3"/>
      <c r="I132" s="3"/>
    </row>
    <row r="133" spans="1:9" x14ac:dyDescent="0.3">
      <c r="C133" s="2">
        <f>D24</f>
        <v>6500</v>
      </c>
      <c r="D133" s="2">
        <f>E24</f>
        <v>6372.4</v>
      </c>
      <c r="E133" s="2">
        <f>F24</f>
        <v>6500</v>
      </c>
      <c r="F133" s="2">
        <f>G24</f>
        <v>6500</v>
      </c>
      <c r="H133" s="3"/>
      <c r="I133" s="3"/>
    </row>
    <row r="135" spans="1:9" x14ac:dyDescent="0.3">
      <c r="A135" s="4" t="s">
        <v>81</v>
      </c>
    </row>
    <row r="136" spans="1:9" x14ac:dyDescent="0.3">
      <c r="A136" s="4" t="s">
        <v>76</v>
      </c>
    </row>
    <row r="138" spans="1:9" x14ac:dyDescent="0.3">
      <c r="C138" s="14" t="str">
        <f>D5</f>
        <v>2025 Budget</v>
      </c>
      <c r="D138" s="14" t="str">
        <f>E5</f>
        <v>2025 Actual</v>
      </c>
      <c r="E138" s="14" t="str">
        <f>F5</f>
        <v>2026 Budget</v>
      </c>
      <c r="F138" s="14" t="s">
        <v>107</v>
      </c>
      <c r="G138" s="14"/>
      <c r="H138" s="3"/>
      <c r="I138" s="3"/>
    </row>
    <row r="139" spans="1:9" x14ac:dyDescent="0.3">
      <c r="A139" s="1" t="str">
        <f>A25</f>
        <v>Equipment Purchased</v>
      </c>
      <c r="C139" s="2">
        <f>D25</f>
        <v>3000</v>
      </c>
      <c r="D139" s="2">
        <f>E25</f>
        <v>0</v>
      </c>
      <c r="E139" s="2">
        <f>F25</f>
        <v>3000</v>
      </c>
      <c r="F139" s="2">
        <f>G25</f>
        <v>3000</v>
      </c>
      <c r="H139" s="3"/>
      <c r="I139" s="3"/>
    </row>
    <row r="141" spans="1:9" x14ac:dyDescent="0.3">
      <c r="A141" s="4" t="s">
        <v>28</v>
      </c>
    </row>
    <row r="142" spans="1:9" x14ac:dyDescent="0.3">
      <c r="A142" s="4" t="s">
        <v>93</v>
      </c>
    </row>
    <row r="144" spans="1:9" x14ac:dyDescent="0.3">
      <c r="C144" s="14" t="str">
        <f>D5</f>
        <v>2025 Budget</v>
      </c>
      <c r="D144" s="14" t="str">
        <f>E5</f>
        <v>2025 Actual</v>
      </c>
      <c r="E144" s="14" t="str">
        <f>F5</f>
        <v>2026 Budget</v>
      </c>
      <c r="F144" s="14" t="s">
        <v>107</v>
      </c>
      <c r="G144" s="14"/>
      <c r="H144" s="3"/>
      <c r="I144" s="3"/>
    </row>
    <row r="145" spans="1:9" x14ac:dyDescent="0.3">
      <c r="A145" s="1" t="str">
        <f>A26</f>
        <v>Insurance, Misc.</v>
      </c>
      <c r="C145" s="2">
        <f>D26</f>
        <v>1800</v>
      </c>
      <c r="D145" s="2">
        <f>E26</f>
        <v>1646.48</v>
      </c>
      <c r="E145" s="2">
        <f>F26</f>
        <v>2500</v>
      </c>
      <c r="F145" s="2">
        <f>G26</f>
        <v>2500</v>
      </c>
      <c r="H145" s="3"/>
      <c r="I145" s="3"/>
    </row>
    <row r="147" spans="1:9" x14ac:dyDescent="0.3">
      <c r="A147" s="4" t="s">
        <v>111</v>
      </c>
    </row>
    <row r="149" spans="1:9" x14ac:dyDescent="0.3">
      <c r="A149" s="1" t="str">
        <f>A27</f>
        <v>Legal Fees</v>
      </c>
      <c r="B149" s="1"/>
      <c r="C149" s="14" t="str">
        <f>D5</f>
        <v>2025 Budget</v>
      </c>
      <c r="D149" s="14" t="str">
        <f>E5</f>
        <v>2025 Actual</v>
      </c>
      <c r="E149" s="14" t="str">
        <f>F5</f>
        <v>2026 Budget</v>
      </c>
      <c r="F149" s="14" t="s">
        <v>107</v>
      </c>
      <c r="G149" s="14"/>
      <c r="H149" s="3"/>
      <c r="I149" s="3"/>
    </row>
    <row r="150" spans="1:9" x14ac:dyDescent="0.3">
      <c r="C150" s="2">
        <f>D27</f>
        <v>15000</v>
      </c>
      <c r="D150" s="2">
        <f>E27</f>
        <v>1157</v>
      </c>
      <c r="E150" s="2">
        <f>F27</f>
        <v>15000</v>
      </c>
      <c r="F150" s="2">
        <f>G27</f>
        <v>10000</v>
      </c>
      <c r="H150" s="3"/>
      <c r="I150" s="3"/>
    </row>
    <row r="152" spans="1:9" x14ac:dyDescent="0.3">
      <c r="A152" s="4" t="s">
        <v>112</v>
      </c>
    </row>
    <row r="154" spans="1:9" s="1" customFormat="1" x14ac:dyDescent="0.3">
      <c r="A154" s="1" t="str">
        <f>A28</f>
        <v>ARB Legal Fees</v>
      </c>
      <c r="C154" s="19" t="str">
        <f>D5</f>
        <v>2025 Budget</v>
      </c>
      <c r="D154" s="19" t="str">
        <f>E5</f>
        <v>2025 Actual</v>
      </c>
      <c r="E154" s="19" t="str">
        <f>F5</f>
        <v>2026 Budget</v>
      </c>
      <c r="F154" s="19" t="s">
        <v>107</v>
      </c>
      <c r="G154" s="19"/>
      <c r="H154" s="20"/>
      <c r="I154" s="20"/>
    </row>
    <row r="155" spans="1:9" x14ac:dyDescent="0.3">
      <c r="A155" s="1"/>
      <c r="C155" s="2">
        <f>D28</f>
        <v>2200</v>
      </c>
      <c r="D155" s="2">
        <f>E28</f>
        <v>1200</v>
      </c>
      <c r="E155" s="2">
        <f>F28</f>
        <v>2200</v>
      </c>
      <c r="F155" s="2">
        <f>G28</f>
        <v>2200</v>
      </c>
      <c r="H155" s="3"/>
      <c r="I155" s="3"/>
    </row>
    <row r="156" spans="1:9" x14ac:dyDescent="0.3">
      <c r="A156" s="1"/>
    </row>
    <row r="157" spans="1:9" x14ac:dyDescent="0.3">
      <c r="A157" s="4" t="s">
        <v>113</v>
      </c>
    </row>
    <row r="159" spans="1:9" x14ac:dyDescent="0.3">
      <c r="A159" s="1" t="str">
        <f>A29</f>
        <v>Appraisal Svs - P &amp; A/Western Valuation</v>
      </c>
      <c r="B159" s="1"/>
      <c r="C159" s="19" t="str">
        <f>D5</f>
        <v>2025 Budget</v>
      </c>
      <c r="D159" s="19" t="str">
        <f>E5</f>
        <v>2025 Actual</v>
      </c>
      <c r="E159" s="19" t="str">
        <f>F5</f>
        <v>2026 Budget</v>
      </c>
      <c r="F159" s="19" t="s">
        <v>107</v>
      </c>
      <c r="G159" s="19"/>
      <c r="H159" s="3"/>
      <c r="I159" s="3"/>
    </row>
    <row r="160" spans="1:9" x14ac:dyDescent="0.3">
      <c r="C160" s="2">
        <f>D29</f>
        <v>71900</v>
      </c>
      <c r="D160" s="2">
        <f>E29</f>
        <v>76875</v>
      </c>
      <c r="E160" s="2">
        <f>F29</f>
        <v>75000</v>
      </c>
      <c r="F160" s="2">
        <f>G29</f>
        <v>77000</v>
      </c>
      <c r="H160" s="3"/>
      <c r="I160" s="3"/>
    </row>
    <row r="162" spans="1:9" x14ac:dyDescent="0.3">
      <c r="A162" s="4" t="s">
        <v>29</v>
      </c>
    </row>
    <row r="163" spans="1:9" x14ac:dyDescent="0.3">
      <c r="A163" s="4" t="s">
        <v>39</v>
      </c>
    </row>
    <row r="164" spans="1:9" x14ac:dyDescent="0.3">
      <c r="A164" s="4" t="s">
        <v>71</v>
      </c>
    </row>
    <row r="165" spans="1:9" s="33" customFormat="1" x14ac:dyDescent="0.3">
      <c r="A165" s="33" t="s">
        <v>128</v>
      </c>
      <c r="C165" s="35"/>
      <c r="D165" s="35"/>
      <c r="E165" s="35"/>
      <c r="F165" s="35"/>
      <c r="G165" s="35"/>
      <c r="H165" s="35"/>
      <c r="I165" s="35"/>
    </row>
    <row r="167" spans="1:9" x14ac:dyDescent="0.3">
      <c r="A167" s="1" t="str">
        <f>A30</f>
        <v>Leased Equipment - Copier/Postage Machine</v>
      </c>
      <c r="B167" s="1"/>
      <c r="C167" s="19" t="str">
        <f>D5</f>
        <v>2025 Budget</v>
      </c>
      <c r="D167" s="19" t="str">
        <f>E5</f>
        <v>2025 Actual</v>
      </c>
      <c r="E167" s="19" t="str">
        <f>F5</f>
        <v>2026 Budget</v>
      </c>
      <c r="F167" s="19" t="s">
        <v>107</v>
      </c>
      <c r="G167" s="19"/>
      <c r="H167" s="3"/>
      <c r="I167" s="3"/>
    </row>
    <row r="168" spans="1:9" x14ac:dyDescent="0.3">
      <c r="C168" s="2">
        <f>D30</f>
        <v>7000</v>
      </c>
      <c r="D168" s="2">
        <f>E30</f>
        <v>5406.97</v>
      </c>
      <c r="E168" s="2">
        <f>F30</f>
        <v>7000</v>
      </c>
      <c r="F168" s="2">
        <f>G30</f>
        <v>7000</v>
      </c>
      <c r="H168" s="3"/>
      <c r="I168" s="3"/>
    </row>
    <row r="170" spans="1:9" x14ac:dyDescent="0.3">
      <c r="A170" s="4" t="s">
        <v>58</v>
      </c>
    </row>
    <row r="172" spans="1:9" x14ac:dyDescent="0.3">
      <c r="A172" s="1" t="str">
        <f>B32</f>
        <v>Salaries</v>
      </c>
      <c r="B172" s="1"/>
      <c r="C172" s="19" t="str">
        <f>D5</f>
        <v>2025 Budget</v>
      </c>
      <c r="D172" s="19" t="str">
        <f>E5</f>
        <v>2025 Actual</v>
      </c>
      <c r="E172" s="19" t="str">
        <f>F5</f>
        <v>2026 Budget</v>
      </c>
      <c r="F172" s="19" t="s">
        <v>107</v>
      </c>
      <c r="G172" s="19"/>
      <c r="H172" s="3"/>
      <c r="I172" s="3"/>
    </row>
    <row r="173" spans="1:9" x14ac:dyDescent="0.3">
      <c r="C173" s="2">
        <f>D32</f>
        <v>203857</v>
      </c>
      <c r="D173" s="2">
        <f>E32</f>
        <v>168430.25</v>
      </c>
      <c r="E173" s="2">
        <f>F32</f>
        <v>214266</v>
      </c>
      <c r="F173" s="2">
        <f>G32</f>
        <v>239000</v>
      </c>
      <c r="H173" s="3"/>
      <c r="I173" s="3"/>
    </row>
    <row r="175" spans="1:9" x14ac:dyDescent="0.3">
      <c r="A175" s="4" t="s">
        <v>100</v>
      </c>
    </row>
    <row r="177" spans="1:9" x14ac:dyDescent="0.3">
      <c r="A177" s="1" t="str">
        <f>B33</f>
        <v>Social Sec./Med</v>
      </c>
      <c r="B177" s="1"/>
      <c r="C177" s="19" t="str">
        <f>D5</f>
        <v>2025 Budget</v>
      </c>
      <c r="D177" s="19" t="str">
        <f>E5</f>
        <v>2025 Actual</v>
      </c>
      <c r="E177" s="19" t="str">
        <f>F5</f>
        <v>2026 Budget</v>
      </c>
      <c r="F177" s="19" t="s">
        <v>107</v>
      </c>
      <c r="G177" s="19"/>
      <c r="H177" s="3"/>
      <c r="I177" s="3"/>
    </row>
    <row r="178" spans="1:9" x14ac:dyDescent="0.3">
      <c r="C178" s="2">
        <f>D33</f>
        <v>15595</v>
      </c>
      <c r="D178" s="2">
        <f>E33</f>
        <v>13498.12</v>
      </c>
      <c r="E178" s="2">
        <f>F33</f>
        <v>17748</v>
      </c>
      <c r="F178" s="2">
        <f>G33</f>
        <v>17350</v>
      </c>
      <c r="H178" s="3"/>
      <c r="I178" s="3"/>
    </row>
    <row r="180" spans="1:9" x14ac:dyDescent="0.3">
      <c r="A180" s="4" t="s">
        <v>68</v>
      </c>
    </row>
    <row r="182" spans="1:9" x14ac:dyDescent="0.3">
      <c r="A182" s="1" t="str">
        <f>B34</f>
        <v>Retirement</v>
      </c>
      <c r="B182" s="1"/>
      <c r="C182" s="19" t="str">
        <f>D5</f>
        <v>2025 Budget</v>
      </c>
      <c r="D182" s="19" t="str">
        <f>E5</f>
        <v>2025 Actual</v>
      </c>
      <c r="E182" s="19" t="str">
        <f>F5</f>
        <v>2026 Budget</v>
      </c>
      <c r="F182" s="19" t="s">
        <v>107</v>
      </c>
      <c r="G182" s="19"/>
      <c r="H182" s="3"/>
      <c r="I182" s="3"/>
    </row>
    <row r="183" spans="1:9" x14ac:dyDescent="0.3">
      <c r="C183" s="2">
        <f>D34</f>
        <v>27256</v>
      </c>
      <c r="D183" s="2">
        <f>E34</f>
        <v>21676.21</v>
      </c>
      <c r="E183" s="2">
        <f>F34</f>
        <v>31018</v>
      </c>
      <c r="F183" s="2">
        <f>G34</f>
        <v>30147</v>
      </c>
      <c r="H183" s="3"/>
      <c r="I183" s="3"/>
    </row>
    <row r="185" spans="1:9" x14ac:dyDescent="0.3">
      <c r="A185" s="4" t="s">
        <v>30</v>
      </c>
    </row>
    <row r="187" spans="1:9" x14ac:dyDescent="0.3">
      <c r="A187" s="1" t="str">
        <f>B35</f>
        <v xml:space="preserve">Health Ins  </v>
      </c>
      <c r="B187" s="1"/>
      <c r="C187" s="19" t="str">
        <f>D5</f>
        <v>2025 Budget</v>
      </c>
      <c r="D187" s="19" t="str">
        <f>E5</f>
        <v>2025 Actual</v>
      </c>
      <c r="E187" s="19" t="str">
        <f>F5</f>
        <v>2026 Budget</v>
      </c>
      <c r="F187" s="19" t="s">
        <v>107</v>
      </c>
      <c r="G187" s="19"/>
      <c r="H187" s="3"/>
      <c r="I187" s="3"/>
    </row>
    <row r="188" spans="1:9" x14ac:dyDescent="0.3">
      <c r="C188" s="2">
        <f>D35</f>
        <v>60000</v>
      </c>
      <c r="D188" s="2">
        <f>E35</f>
        <v>31930.33</v>
      </c>
      <c r="E188" s="2">
        <f>F35</f>
        <v>60000</v>
      </c>
      <c r="F188" s="2">
        <f>G35</f>
        <v>60000</v>
      </c>
      <c r="H188" s="3"/>
      <c r="I188" s="3"/>
    </row>
    <row r="190" spans="1:9" x14ac:dyDescent="0.3">
      <c r="A190" s="4" t="s">
        <v>101</v>
      </c>
    </row>
    <row r="191" spans="1:9" s="33" customFormat="1" x14ac:dyDescent="0.3">
      <c r="A191" s="33" t="s">
        <v>129</v>
      </c>
      <c r="C191" s="35"/>
      <c r="D191" s="35"/>
      <c r="E191" s="35"/>
      <c r="F191" s="35"/>
      <c r="G191" s="35"/>
      <c r="H191" s="35"/>
      <c r="I191" s="35"/>
    </row>
    <row r="193" spans="1:9" x14ac:dyDescent="0.3">
      <c r="A193" s="1" t="str">
        <f>B36</f>
        <v>Workers Comp/Tx Emp Com</v>
      </c>
      <c r="B193" s="1"/>
      <c r="C193" s="19" t="str">
        <f>D5</f>
        <v>2025 Budget</v>
      </c>
      <c r="D193" s="19" t="str">
        <f>E5</f>
        <v>2025 Actual</v>
      </c>
      <c r="E193" s="19" t="str">
        <f>F5</f>
        <v>2026 Budget</v>
      </c>
      <c r="F193" s="19" t="s">
        <v>107</v>
      </c>
      <c r="G193" s="19"/>
      <c r="H193" s="3"/>
      <c r="I193" s="3"/>
    </row>
    <row r="194" spans="1:9" x14ac:dyDescent="0.3">
      <c r="C194" s="2">
        <f>D36</f>
        <v>2000</v>
      </c>
      <c r="D194" s="2">
        <f>E36</f>
        <v>1029</v>
      </c>
      <c r="E194" s="2">
        <f>F36</f>
        <v>2000</v>
      </c>
      <c r="F194" s="2">
        <f>G36</f>
        <v>2000</v>
      </c>
      <c r="H194" s="3"/>
      <c r="I194" s="3"/>
    </row>
    <row r="196" spans="1:9" x14ac:dyDescent="0.3">
      <c r="A196" s="4" t="s">
        <v>31</v>
      </c>
    </row>
    <row r="197" spans="1:9" x14ac:dyDescent="0.3">
      <c r="A197" s="4" t="s">
        <v>50</v>
      </c>
    </row>
    <row r="199" spans="1:9" x14ac:dyDescent="0.3">
      <c r="A199" s="1" t="str">
        <f>A37</f>
        <v>Postage-Mailing costs</v>
      </c>
      <c r="B199" s="1"/>
      <c r="C199" s="19" t="str">
        <f>D5</f>
        <v>2025 Budget</v>
      </c>
      <c r="D199" s="19" t="str">
        <f>E5</f>
        <v>2025 Actual</v>
      </c>
      <c r="E199" s="19" t="str">
        <f>F5</f>
        <v>2026 Budget</v>
      </c>
      <c r="F199" s="19" t="s">
        <v>107</v>
      </c>
      <c r="G199" s="19"/>
      <c r="H199" s="3"/>
      <c r="I199" s="3"/>
    </row>
    <row r="200" spans="1:9" x14ac:dyDescent="0.3">
      <c r="C200" s="2">
        <f>D37</f>
        <v>9000</v>
      </c>
      <c r="D200" s="2">
        <f>E37</f>
        <v>2736.33</v>
      </c>
      <c r="E200" s="2">
        <f>F37</f>
        <v>9000</v>
      </c>
      <c r="F200" s="2">
        <f>G37</f>
        <v>7000</v>
      </c>
      <c r="H200" s="3"/>
      <c r="I200" s="3"/>
    </row>
    <row r="202" spans="1:9" x14ac:dyDescent="0.3">
      <c r="A202" s="4" t="s">
        <v>94</v>
      </c>
    </row>
    <row r="203" spans="1:9" x14ac:dyDescent="0.3">
      <c r="A203" s="4" t="s">
        <v>95</v>
      </c>
    </row>
    <row r="204" spans="1:9" x14ac:dyDescent="0.3">
      <c r="A204" s="1" t="str">
        <f>A38</f>
        <v>Office Supplies</v>
      </c>
      <c r="B204" s="1"/>
      <c r="C204" s="19" t="str">
        <f>D5</f>
        <v>2025 Budget</v>
      </c>
      <c r="D204" s="19" t="str">
        <f>E5</f>
        <v>2025 Actual</v>
      </c>
      <c r="E204" s="19" t="str">
        <f>F5</f>
        <v>2026 Budget</v>
      </c>
      <c r="F204" s="19" t="s">
        <v>107</v>
      </c>
      <c r="G204" s="19"/>
      <c r="H204" s="3"/>
      <c r="I204" s="3"/>
    </row>
    <row r="205" spans="1:9" x14ac:dyDescent="0.3">
      <c r="C205" s="2">
        <f>D38</f>
        <v>4000</v>
      </c>
      <c r="D205" s="2">
        <f>E38</f>
        <v>5498.41</v>
      </c>
      <c r="E205" s="2">
        <f>F38</f>
        <v>4000</v>
      </c>
      <c r="F205" s="2">
        <f>G38</f>
        <v>5800</v>
      </c>
      <c r="H205" s="3"/>
      <c r="I205" s="3"/>
    </row>
    <row r="207" spans="1:9" x14ac:dyDescent="0.3">
      <c r="A207" s="4" t="s">
        <v>32</v>
      </c>
    </row>
    <row r="209" spans="1:9" x14ac:dyDescent="0.3">
      <c r="A209" s="1" t="str">
        <f>B40</f>
        <v>Fuel, Repairs and Maintenance</v>
      </c>
      <c r="B209" s="1"/>
      <c r="C209" s="19" t="str">
        <f>D5</f>
        <v>2025 Budget</v>
      </c>
      <c r="D209" s="19" t="str">
        <f>E5</f>
        <v>2025 Actual</v>
      </c>
      <c r="E209" s="19" t="str">
        <f>F5</f>
        <v>2026 Budget</v>
      </c>
      <c r="F209" s="19" t="s">
        <v>107</v>
      </c>
      <c r="G209" s="19"/>
      <c r="H209" s="3"/>
      <c r="I209" s="3"/>
    </row>
    <row r="210" spans="1:9" x14ac:dyDescent="0.3">
      <c r="C210" s="2">
        <f>D40</f>
        <v>2000</v>
      </c>
      <c r="D210" s="2">
        <f>E40</f>
        <v>247.77</v>
      </c>
      <c r="E210" s="2">
        <f>F40</f>
        <v>2000</v>
      </c>
      <c r="F210" s="2">
        <f>G40</f>
        <v>2000</v>
      </c>
      <c r="H210" s="3"/>
      <c r="I210" s="3"/>
    </row>
    <row r="212" spans="1:9" x14ac:dyDescent="0.3">
      <c r="A212" s="4" t="s">
        <v>54</v>
      </c>
    </row>
    <row r="213" spans="1:9" x14ac:dyDescent="0.3">
      <c r="A213" s="4" t="s">
        <v>114</v>
      </c>
    </row>
    <row r="215" spans="1:9" x14ac:dyDescent="0.3">
      <c r="A215" s="1" t="str">
        <f>B41</f>
        <v>Insurance</v>
      </c>
      <c r="B215" s="1"/>
      <c r="C215" s="19" t="str">
        <f>D5</f>
        <v>2025 Budget</v>
      </c>
      <c r="D215" s="19" t="str">
        <f>E5</f>
        <v>2025 Actual</v>
      </c>
      <c r="E215" s="19" t="str">
        <f>F5</f>
        <v>2026 Budget</v>
      </c>
      <c r="F215" s="19" t="s">
        <v>107</v>
      </c>
      <c r="G215" s="19"/>
      <c r="H215" s="3"/>
      <c r="I215" s="3"/>
    </row>
    <row r="216" spans="1:9" x14ac:dyDescent="0.3">
      <c r="C216" s="2">
        <f>D41</f>
        <v>1400</v>
      </c>
      <c r="D216" s="2">
        <f>E41</f>
        <v>1368.22</v>
      </c>
      <c r="E216" s="2">
        <f>F41</f>
        <v>1400</v>
      </c>
      <c r="F216" s="2">
        <f>G41</f>
        <v>1600</v>
      </c>
      <c r="H216" s="3"/>
      <c r="I216" s="3"/>
    </row>
    <row r="218" spans="1:9" x14ac:dyDescent="0.3">
      <c r="A218" s="4" t="s">
        <v>33</v>
      </c>
    </row>
    <row r="219" spans="1:9" x14ac:dyDescent="0.3">
      <c r="A219" s="4" t="s">
        <v>34</v>
      </c>
    </row>
    <row r="221" spans="1:9" x14ac:dyDescent="0.3">
      <c r="A221" s="1" t="s">
        <v>78</v>
      </c>
      <c r="B221" s="1"/>
      <c r="C221" s="19" t="str">
        <f>D5</f>
        <v>2025 Budget</v>
      </c>
      <c r="D221" s="19" t="str">
        <f>E5</f>
        <v>2025 Actual</v>
      </c>
      <c r="E221" s="19" t="str">
        <f>F5</f>
        <v>2026 Budget</v>
      </c>
      <c r="F221" s="19" t="s">
        <v>107</v>
      </c>
      <c r="G221" s="19"/>
      <c r="H221" s="3"/>
      <c r="I221" s="3"/>
    </row>
    <row r="222" spans="1:9" x14ac:dyDescent="0.3">
      <c r="C222" s="2">
        <f>D42</f>
        <v>0</v>
      </c>
      <c r="D222" s="2">
        <f>E42</f>
        <v>0</v>
      </c>
      <c r="E222" s="2">
        <f>F42</f>
        <v>0</v>
      </c>
      <c r="F222" s="2">
        <f>G42</f>
        <v>0</v>
      </c>
      <c r="H222" s="3"/>
      <c r="I222" s="3"/>
    </row>
    <row r="223" spans="1:9" x14ac:dyDescent="0.3">
      <c r="A223" s="1"/>
      <c r="B223" s="1"/>
      <c r="C223" s="19"/>
      <c r="D223" s="19"/>
      <c r="E223" s="19"/>
      <c r="F223" s="19"/>
      <c r="G223" s="19"/>
      <c r="H223" s="19"/>
      <c r="I223" s="19"/>
    </row>
    <row r="224" spans="1:9" x14ac:dyDescent="0.3">
      <c r="A224" s="4" t="s">
        <v>82</v>
      </c>
    </row>
    <row r="226" spans="1:9" x14ac:dyDescent="0.3">
      <c r="A226" s="1" t="str">
        <f>A43</f>
        <v>Office Equip Repair</v>
      </c>
      <c r="B226" s="1"/>
      <c r="C226" s="19" t="str">
        <f>D5</f>
        <v>2025 Budget</v>
      </c>
      <c r="D226" s="19" t="str">
        <f>E5</f>
        <v>2025 Actual</v>
      </c>
      <c r="E226" s="19" t="str">
        <f>F5</f>
        <v>2026 Budget</v>
      </c>
      <c r="F226" s="19" t="s">
        <v>107</v>
      </c>
      <c r="G226" s="19"/>
      <c r="H226" s="3"/>
      <c r="I226" s="3"/>
    </row>
    <row r="227" spans="1:9" x14ac:dyDescent="0.3">
      <c r="C227" s="2">
        <f>D43</f>
        <v>300</v>
      </c>
      <c r="D227" s="2">
        <f>E43</f>
        <v>6896</v>
      </c>
      <c r="E227" s="2">
        <f>F43</f>
        <v>300</v>
      </c>
      <c r="F227" s="2">
        <f>G43</f>
        <v>1500</v>
      </c>
      <c r="H227" s="3"/>
      <c r="I227" s="3"/>
    </row>
    <row r="229" spans="1:9" x14ac:dyDescent="0.3">
      <c r="A229" s="4" t="s">
        <v>35</v>
      </c>
    </row>
    <row r="231" spans="1:9" x14ac:dyDescent="0.3">
      <c r="A231" s="1" t="str">
        <f>A44</f>
        <v>Travel</v>
      </c>
      <c r="B231" s="1"/>
      <c r="C231" s="19" t="str">
        <f>D5</f>
        <v>2025 Budget</v>
      </c>
      <c r="D231" s="19" t="str">
        <f>E5</f>
        <v>2025 Actual</v>
      </c>
      <c r="E231" s="19" t="str">
        <f>F5</f>
        <v>2026 Budget</v>
      </c>
      <c r="F231" s="19" t="s">
        <v>107</v>
      </c>
      <c r="G231" s="19"/>
      <c r="H231" s="3"/>
      <c r="I231" s="3"/>
    </row>
    <row r="232" spans="1:9" x14ac:dyDescent="0.3">
      <c r="C232" s="2">
        <f>D44</f>
        <v>0</v>
      </c>
      <c r="D232" s="2">
        <f>E44</f>
        <v>0</v>
      </c>
      <c r="E232" s="2">
        <f>F44</f>
        <v>1200</v>
      </c>
      <c r="F232" s="2">
        <f>G44</f>
        <v>0</v>
      </c>
      <c r="H232" s="3"/>
      <c r="I232" s="3"/>
    </row>
    <row r="234" spans="1:9" x14ac:dyDescent="0.3">
      <c r="A234" s="4" t="s">
        <v>130</v>
      </c>
    </row>
    <row r="236" spans="1:9" x14ac:dyDescent="0.3">
      <c r="A236" s="1" t="str">
        <f>A45</f>
        <v>Printing of Notices / Statements</v>
      </c>
      <c r="B236" s="1"/>
      <c r="C236" s="19" t="str">
        <f>D5</f>
        <v>2025 Budget</v>
      </c>
      <c r="D236" s="19" t="str">
        <f>E5</f>
        <v>2025 Actual</v>
      </c>
      <c r="E236" s="19" t="str">
        <f>F5</f>
        <v>2026 Budget</v>
      </c>
      <c r="F236" s="19" t="s">
        <v>107</v>
      </c>
      <c r="G236" s="19"/>
      <c r="H236" s="3"/>
      <c r="I236" s="3"/>
    </row>
    <row r="237" spans="1:9" x14ac:dyDescent="0.3">
      <c r="A237" s="1"/>
      <c r="B237" s="1"/>
      <c r="C237" s="2">
        <f>D45</f>
        <v>10000</v>
      </c>
      <c r="D237" s="2">
        <f>E45</f>
        <v>9583.41</v>
      </c>
      <c r="E237" s="2">
        <f>F45</f>
        <v>10000</v>
      </c>
      <c r="F237" s="2">
        <f>G45</f>
        <v>11000</v>
      </c>
      <c r="H237" s="3"/>
      <c r="I237" s="3"/>
    </row>
    <row r="239" spans="1:9" x14ac:dyDescent="0.3">
      <c r="A239" s="4" t="s">
        <v>85</v>
      </c>
    </row>
    <row r="242" spans="1:9" x14ac:dyDescent="0.3">
      <c r="A242" s="1" t="str">
        <f>A46</f>
        <v>Records Retention (2024)</v>
      </c>
      <c r="B242" s="1"/>
      <c r="C242" s="19" t="str">
        <f>D5</f>
        <v>2025 Budget</v>
      </c>
      <c r="D242" s="19" t="str">
        <f>E5</f>
        <v>2025 Actual</v>
      </c>
      <c r="E242" s="19" t="str">
        <f>F5</f>
        <v>2026 Budget</v>
      </c>
      <c r="F242" s="19" t="s">
        <v>107</v>
      </c>
      <c r="G242" s="19"/>
      <c r="H242" s="19"/>
      <c r="I242" s="19"/>
    </row>
    <row r="243" spans="1:9" x14ac:dyDescent="0.3">
      <c r="C243" s="2">
        <f>D46</f>
        <v>0</v>
      </c>
      <c r="D243" s="2">
        <f>E46</f>
        <v>456</v>
      </c>
      <c r="E243" s="2">
        <f>F46</f>
        <v>0</v>
      </c>
      <c r="F243" s="2">
        <f>G46</f>
        <v>1500</v>
      </c>
    </row>
    <row r="245" spans="1:9" x14ac:dyDescent="0.3">
      <c r="A245" s="4" t="s">
        <v>53</v>
      </c>
    </row>
    <row r="247" spans="1:9" x14ac:dyDescent="0.3">
      <c r="A247" s="1" t="str">
        <f>A47</f>
        <v>Misc.-Contingency</v>
      </c>
      <c r="B247" s="1"/>
      <c r="C247" s="19" t="str">
        <f>D5</f>
        <v>2025 Budget</v>
      </c>
      <c r="D247" s="19" t="str">
        <f>E5</f>
        <v>2025 Actual</v>
      </c>
      <c r="E247" s="19" t="str">
        <f>F5</f>
        <v>2026 Budget</v>
      </c>
      <c r="F247" s="19" t="s">
        <v>107</v>
      </c>
      <c r="G247" s="19"/>
      <c r="H247" s="19"/>
      <c r="I247" s="19"/>
    </row>
    <row r="248" spans="1:9" s="1" customFormat="1" x14ac:dyDescent="0.3">
      <c r="A248" s="4"/>
      <c r="B248" s="4"/>
      <c r="C248" s="2">
        <f>D47</f>
        <v>0</v>
      </c>
      <c r="D248" s="2">
        <f>E47</f>
        <v>0</v>
      </c>
      <c r="E248" s="2">
        <f>F47</f>
        <v>0</v>
      </c>
      <c r="F248" s="2">
        <f>G47</f>
        <v>0</v>
      </c>
      <c r="G248" s="2"/>
      <c r="H248" s="2"/>
      <c r="I248" s="2"/>
    </row>
    <row r="250" spans="1:9" x14ac:dyDescent="0.3">
      <c r="A250" s="4" t="s">
        <v>55</v>
      </c>
    </row>
  </sheetData>
  <mergeCells count="1">
    <mergeCell ref="C2:D2"/>
  </mergeCells>
  <printOptions horizontalCentered="1"/>
  <pageMargins left="0.25" right="0.25" top="0.75" bottom="0.75" header="0.3" footer="0.3"/>
  <pageSetup fitToHeight="0" orientation="landscape" r:id="rId1"/>
  <headerFooter>
    <oddFooter>&amp;R&amp;D&amp;T</oddFooter>
  </headerFooter>
  <rowBreaks count="3" manualBreakCount="3">
    <brk id="61" max="16383" man="1"/>
    <brk id="124" max="16383" man="1"/>
    <brk id="1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7485-FB18-4A66-BFE8-C172F9978483}">
  <sheetPr>
    <pageSetUpPr fitToPage="1"/>
  </sheetPr>
  <dimension ref="A2:H17"/>
  <sheetViews>
    <sheetView workbookViewId="0">
      <selection activeCell="A11" sqref="A11"/>
    </sheetView>
  </sheetViews>
  <sheetFormatPr defaultRowHeight="15" x14ac:dyDescent="0.25"/>
  <cols>
    <col min="1" max="1" width="32.140625" customWidth="1"/>
    <col min="2" max="2" width="15.7109375" customWidth="1"/>
    <col min="3" max="3" width="12.28515625" customWidth="1"/>
    <col min="4" max="4" width="12.140625" customWidth="1"/>
    <col min="5" max="5" width="12.5703125" customWidth="1"/>
    <col min="6" max="6" width="11.7109375" customWidth="1"/>
    <col min="7" max="7" width="14.28515625" customWidth="1"/>
    <col min="8" max="8" width="16.7109375" customWidth="1"/>
  </cols>
  <sheetData>
    <row r="2" spans="1:8" x14ac:dyDescent="0.25">
      <c r="A2" s="29" t="s">
        <v>116</v>
      </c>
      <c r="B2" s="29" t="s">
        <v>120</v>
      </c>
      <c r="C2" s="29" t="s">
        <v>121</v>
      </c>
      <c r="D2" s="29" t="s">
        <v>17</v>
      </c>
      <c r="E2" s="29" t="s">
        <v>122</v>
      </c>
      <c r="F2" s="29" t="s">
        <v>12</v>
      </c>
      <c r="G2" s="29" t="s">
        <v>123</v>
      </c>
      <c r="H2" s="29" t="s">
        <v>124</v>
      </c>
    </row>
    <row r="3" spans="1:8" x14ac:dyDescent="0.25">
      <c r="A3" t="s">
        <v>117</v>
      </c>
      <c r="B3" s="30">
        <v>65000</v>
      </c>
      <c r="C3" s="30"/>
      <c r="D3" s="30">
        <v>65000</v>
      </c>
      <c r="E3" s="30">
        <f>D3*0.0765</f>
        <v>4972.5</v>
      </c>
      <c r="F3" s="30">
        <f>D3*0.1337</f>
        <v>8690.5</v>
      </c>
      <c r="G3" s="30">
        <v>15000</v>
      </c>
      <c r="H3" s="30">
        <v>500</v>
      </c>
    </row>
    <row r="4" spans="1:8" x14ac:dyDescent="0.25">
      <c r="A4" t="s">
        <v>132</v>
      </c>
      <c r="B4" s="30">
        <v>55266</v>
      </c>
      <c r="C4" s="30"/>
      <c r="D4" s="30">
        <v>55266</v>
      </c>
      <c r="E4" s="30">
        <f>D4*0.0765</f>
        <v>4227.8490000000002</v>
      </c>
      <c r="F4" s="30">
        <f>D4*0.1337</f>
        <v>7389.0642000000007</v>
      </c>
      <c r="G4" s="30">
        <v>15000</v>
      </c>
      <c r="H4" s="30">
        <v>500</v>
      </c>
    </row>
    <row r="5" spans="1:8" x14ac:dyDescent="0.25">
      <c r="A5" t="s">
        <v>118</v>
      </c>
      <c r="B5" s="30">
        <v>40000</v>
      </c>
      <c r="C5" s="30"/>
      <c r="D5" s="30">
        <v>40000</v>
      </c>
      <c r="E5" s="30">
        <f>D5*0.0765</f>
        <v>3060</v>
      </c>
      <c r="F5" s="30">
        <f>D5*0.1337</f>
        <v>5348.0000000000009</v>
      </c>
      <c r="G5" s="30">
        <v>15000</v>
      </c>
      <c r="H5" s="30">
        <v>500</v>
      </c>
    </row>
    <row r="6" spans="1:8" x14ac:dyDescent="0.25">
      <c r="A6" t="s">
        <v>134</v>
      </c>
      <c r="B6" s="30">
        <v>54000</v>
      </c>
      <c r="C6" s="30"/>
      <c r="D6" s="30">
        <v>54000</v>
      </c>
      <c r="E6" s="30">
        <f>D6*0.0765</f>
        <v>4131</v>
      </c>
      <c r="F6" s="30">
        <f>D6*0.1337</f>
        <v>7219.8000000000011</v>
      </c>
      <c r="G6" s="30">
        <v>15000</v>
      </c>
      <c r="H6" s="30">
        <v>500</v>
      </c>
    </row>
    <row r="7" spans="1:8" x14ac:dyDescent="0.25">
      <c r="A7" s="27" t="s">
        <v>119</v>
      </c>
      <c r="B7" s="30">
        <v>0</v>
      </c>
      <c r="C7" s="30"/>
      <c r="D7" s="30"/>
      <c r="E7" s="30"/>
      <c r="F7" s="30"/>
      <c r="G7" s="30"/>
      <c r="H7" s="30"/>
    </row>
    <row r="8" spans="1:8" x14ac:dyDescent="0.25">
      <c r="A8" s="28" t="s">
        <v>125</v>
      </c>
      <c r="B8" s="30">
        <f>SUM(B3:B7)</f>
        <v>214266</v>
      </c>
      <c r="C8" s="30"/>
      <c r="D8" s="30"/>
      <c r="E8" s="30">
        <f>SUM(E3:E7)</f>
        <v>16391.349000000002</v>
      </c>
      <c r="F8" s="30">
        <f>SUM(F3:F7)</f>
        <v>28647.364200000004</v>
      </c>
      <c r="G8" s="30">
        <f>SUM(G3:G7)</f>
        <v>60000</v>
      </c>
      <c r="H8" s="30">
        <f>SUM(H3:H7)</f>
        <v>2000</v>
      </c>
    </row>
    <row r="11" spans="1:8" x14ac:dyDescent="0.25">
      <c r="A11" s="29" t="s">
        <v>138</v>
      </c>
      <c r="B11" s="30"/>
      <c r="C11" s="30"/>
      <c r="D11" s="30"/>
      <c r="E11" s="30"/>
      <c r="F11" s="30"/>
      <c r="G11" s="30"/>
      <c r="H11" s="30"/>
    </row>
    <row r="12" spans="1:8" x14ac:dyDescent="0.25">
      <c r="A12" t="s">
        <v>131</v>
      </c>
      <c r="B12" s="30">
        <v>80000</v>
      </c>
      <c r="C12" s="30">
        <v>300</v>
      </c>
      <c r="D12" s="30">
        <f>B12+C12</f>
        <v>80300</v>
      </c>
      <c r="E12" s="30"/>
      <c r="F12" s="30"/>
      <c r="G12" s="30"/>
      <c r="H12" s="30"/>
    </row>
    <row r="13" spans="1:8" x14ac:dyDescent="0.25">
      <c r="A13" t="s">
        <v>132</v>
      </c>
      <c r="B13" s="30">
        <v>59000</v>
      </c>
      <c r="C13" s="30">
        <v>300</v>
      </c>
      <c r="D13" s="30">
        <f>B13+C13</f>
        <v>59300</v>
      </c>
      <c r="E13" s="30"/>
      <c r="F13" s="30"/>
      <c r="G13" s="30"/>
      <c r="H13" s="30"/>
    </row>
    <row r="14" spans="1:8" x14ac:dyDescent="0.25">
      <c r="A14" t="s">
        <v>133</v>
      </c>
      <c r="B14" s="30">
        <v>42000</v>
      </c>
      <c r="C14" s="30"/>
      <c r="D14" s="30">
        <f>B14+C14</f>
        <v>42000</v>
      </c>
      <c r="E14" s="30"/>
      <c r="F14" s="30"/>
      <c r="G14" s="30"/>
      <c r="H14" s="30"/>
    </row>
    <row r="15" spans="1:8" x14ac:dyDescent="0.25">
      <c r="A15" t="s">
        <v>134</v>
      </c>
      <c r="B15" s="30">
        <v>58000</v>
      </c>
      <c r="C15" s="30">
        <v>300</v>
      </c>
      <c r="D15" s="30">
        <f>B15+C15</f>
        <v>58300</v>
      </c>
      <c r="E15" s="30"/>
      <c r="F15" s="30"/>
      <c r="G15" s="30"/>
      <c r="H15" s="30"/>
    </row>
    <row r="16" spans="1:8" x14ac:dyDescent="0.25">
      <c r="A16" s="27" t="s">
        <v>119</v>
      </c>
      <c r="B16" s="30">
        <v>0</v>
      </c>
      <c r="C16" s="30"/>
      <c r="D16" s="30"/>
      <c r="E16" s="30"/>
      <c r="F16" s="30"/>
      <c r="G16" s="30"/>
      <c r="H16" s="30"/>
    </row>
    <row r="17" spans="1:8" x14ac:dyDescent="0.25">
      <c r="A17" s="28" t="s">
        <v>125</v>
      </c>
      <c r="B17" s="30">
        <f>SUM(B12:B16)</f>
        <v>239000</v>
      </c>
      <c r="C17" s="30">
        <f>SUM(C12:C16)</f>
        <v>900</v>
      </c>
      <c r="D17" s="30">
        <f>SUM(D12:D16)</f>
        <v>239900</v>
      </c>
      <c r="E17" s="30"/>
      <c r="F17" s="30"/>
      <c r="G17" s="30"/>
      <c r="H17" s="30"/>
    </row>
  </sheetData>
  <pageMargins left="0.7" right="0.7" top="0.75" bottom="0.75" header="0.3" footer="0.3"/>
  <pageSetup scale="9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2027 Budget</vt:lpstr>
      <vt:lpstr>Positions</vt:lpstr>
      <vt:lpstr>'2027 Budget'!Print_Area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Petree</dc:creator>
  <cp:lastModifiedBy>Michael Hall</cp:lastModifiedBy>
  <cp:lastPrinted>2026-08-21T17:31:00Z</cp:lastPrinted>
  <dcterms:created xsi:type="dcterms:W3CDTF">2016-09-26T20:18:44Z</dcterms:created>
  <dcterms:modified xsi:type="dcterms:W3CDTF">2026-08-21T17:31:57Z</dcterms:modified>
</cp:coreProperties>
</file>